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315" windowHeight="8700"/>
  </bookViews>
  <sheets>
    <sheet name="Limity na  wieloletnie zadania " sheetId="3" r:id="rId1"/>
    <sheet name="Arkusz2" sheetId="5" r:id="rId2"/>
  </sheets>
  <definedNames>
    <definedName name="_xlnm.Print_Area" localSheetId="0">'Limity na  wieloletnie zadania '!$A$1:$U$228</definedName>
  </definedNames>
  <calcPr calcId="125725"/>
</workbook>
</file>

<file path=xl/calcChain.xml><?xml version="1.0" encoding="utf-8"?>
<calcChain xmlns="http://schemas.openxmlformats.org/spreadsheetml/2006/main">
  <c r="D228" i="3"/>
  <c r="E228"/>
  <c r="G228"/>
  <c r="F228"/>
  <c r="H228"/>
  <c r="H154"/>
  <c r="M193"/>
  <c r="J193"/>
  <c r="G193"/>
  <c r="F193"/>
  <c r="E193"/>
  <c r="D193" s="1"/>
  <c r="K187"/>
  <c r="U187"/>
  <c r="T187"/>
  <c r="S187"/>
  <c r="R187"/>
  <c r="Q187"/>
  <c r="P187"/>
  <c r="O187"/>
  <c r="N187"/>
  <c r="L187"/>
  <c r="I187"/>
  <c r="H187"/>
  <c r="M196"/>
  <c r="J196"/>
  <c r="G196"/>
  <c r="F196"/>
  <c r="E196"/>
  <c r="D196" s="1"/>
  <c r="U167"/>
  <c r="T167"/>
  <c r="S167"/>
  <c r="R167"/>
  <c r="Q167"/>
  <c r="P167"/>
  <c r="O167"/>
  <c r="N167"/>
  <c r="L167"/>
  <c r="K167"/>
  <c r="I167"/>
  <c r="H167"/>
  <c r="M185"/>
  <c r="J185"/>
  <c r="G185"/>
  <c r="F185"/>
  <c r="E185"/>
  <c r="M182"/>
  <c r="J182"/>
  <c r="G182"/>
  <c r="F182"/>
  <c r="E182"/>
  <c r="D182" s="1"/>
  <c r="O11"/>
  <c r="N11"/>
  <c r="L11"/>
  <c r="K11"/>
  <c r="I11"/>
  <c r="H11"/>
  <c r="M75"/>
  <c r="J75"/>
  <c r="G75"/>
  <c r="F75"/>
  <c r="E75"/>
  <c r="D75" s="1"/>
  <c r="U198"/>
  <c r="T198"/>
  <c r="S198"/>
  <c r="R198"/>
  <c r="Q198"/>
  <c r="P198"/>
  <c r="O198"/>
  <c r="N198"/>
  <c r="L198"/>
  <c r="K198"/>
  <c r="I198"/>
  <c r="H198"/>
  <c r="J207"/>
  <c r="M207"/>
  <c r="G207"/>
  <c r="F207"/>
  <c r="E207"/>
  <c r="M71"/>
  <c r="J71"/>
  <c r="G71"/>
  <c r="F71"/>
  <c r="E71"/>
  <c r="D71" s="1"/>
  <c r="F103"/>
  <c r="E103"/>
  <c r="E130"/>
  <c r="E126"/>
  <c r="E122"/>
  <c r="E110"/>
  <c r="D110" s="1"/>
  <c r="E107"/>
  <c r="D107" s="1"/>
  <c r="F110"/>
  <c r="F107"/>
  <c r="M179"/>
  <c r="J179"/>
  <c r="G179"/>
  <c r="F179"/>
  <c r="E179"/>
  <c r="D179" s="1"/>
  <c r="U133"/>
  <c r="T133"/>
  <c r="S133"/>
  <c r="R133"/>
  <c r="Q133"/>
  <c r="P133"/>
  <c r="O133"/>
  <c r="N133"/>
  <c r="L133"/>
  <c r="K133"/>
  <c r="I133"/>
  <c r="H133"/>
  <c r="M151"/>
  <c r="J151"/>
  <c r="G151"/>
  <c r="F151"/>
  <c r="E151"/>
  <c r="D151"/>
  <c r="U91"/>
  <c r="T91"/>
  <c r="R91"/>
  <c r="Q91"/>
  <c r="O91"/>
  <c r="N91"/>
  <c r="L91"/>
  <c r="K91"/>
  <c r="I91"/>
  <c r="H91"/>
  <c r="G103"/>
  <c r="J103"/>
  <c r="M103"/>
  <c r="P103"/>
  <c r="S103"/>
  <c r="S91" s="1"/>
  <c r="P110"/>
  <c r="M110"/>
  <c r="J110"/>
  <c r="G110"/>
  <c r="M204"/>
  <c r="J204"/>
  <c r="G204"/>
  <c r="F204"/>
  <c r="E204"/>
  <c r="J107"/>
  <c r="M176"/>
  <c r="J176"/>
  <c r="G176"/>
  <c r="F176"/>
  <c r="E176"/>
  <c r="D176"/>
  <c r="F100"/>
  <c r="E100"/>
  <c r="P100"/>
  <c r="P91" s="1"/>
  <c r="H219"/>
  <c r="M225"/>
  <c r="J225"/>
  <c r="G225"/>
  <c r="F225"/>
  <c r="E225"/>
  <c r="D225"/>
  <c r="M222"/>
  <c r="M219"/>
  <c r="J222"/>
  <c r="G222"/>
  <c r="G219" s="1"/>
  <c r="F222"/>
  <c r="F219" s="1"/>
  <c r="E222"/>
  <c r="E219" s="1"/>
  <c r="O219"/>
  <c r="N219"/>
  <c r="L219"/>
  <c r="K219"/>
  <c r="J219"/>
  <c r="I219"/>
  <c r="M217"/>
  <c r="M214"/>
  <c r="J217"/>
  <c r="G217"/>
  <c r="F217"/>
  <c r="E217"/>
  <c r="D217" s="1"/>
  <c r="D214" s="1"/>
  <c r="O214"/>
  <c r="N214"/>
  <c r="L214"/>
  <c r="K214"/>
  <c r="J214"/>
  <c r="I214"/>
  <c r="H214"/>
  <c r="G214"/>
  <c r="F214"/>
  <c r="U23"/>
  <c r="T23"/>
  <c r="S23"/>
  <c r="R23"/>
  <c r="Q23"/>
  <c r="P23"/>
  <c r="U20"/>
  <c r="T20"/>
  <c r="S20"/>
  <c r="R20"/>
  <c r="Q20"/>
  <c r="P20"/>
  <c r="U17"/>
  <c r="T17"/>
  <c r="S17"/>
  <c r="R17"/>
  <c r="Q17"/>
  <c r="P17"/>
  <c r="U14"/>
  <c r="U11" s="1"/>
  <c r="U228" s="1"/>
  <c r="T14"/>
  <c r="T11" s="1"/>
  <c r="T228" s="1"/>
  <c r="S14"/>
  <c r="S11" s="1"/>
  <c r="S228" s="1"/>
  <c r="R14"/>
  <c r="R11" s="1"/>
  <c r="R228" s="1"/>
  <c r="Q14"/>
  <c r="Q11" s="1"/>
  <c r="Q228" s="1"/>
  <c r="P14"/>
  <c r="P11" s="1"/>
  <c r="P228" s="1"/>
  <c r="E170"/>
  <c r="E212"/>
  <c r="E209"/>
  <c r="E201"/>
  <c r="E198" s="1"/>
  <c r="E190"/>
  <c r="M212"/>
  <c r="J212"/>
  <c r="J209" s="1"/>
  <c r="G212"/>
  <c r="G209"/>
  <c r="F212"/>
  <c r="D212"/>
  <c r="D209" s="1"/>
  <c r="O209"/>
  <c r="N209"/>
  <c r="M209"/>
  <c r="L209"/>
  <c r="K209"/>
  <c r="I209"/>
  <c r="H209"/>
  <c r="F209"/>
  <c r="M201"/>
  <c r="M198" s="1"/>
  <c r="J201"/>
  <c r="J198" s="1"/>
  <c r="G201"/>
  <c r="G198" s="1"/>
  <c r="F201"/>
  <c r="F198" s="1"/>
  <c r="M173"/>
  <c r="J173"/>
  <c r="G173"/>
  <c r="F173"/>
  <c r="E173"/>
  <c r="J148"/>
  <c r="M148"/>
  <c r="G148"/>
  <c r="F148"/>
  <c r="E148"/>
  <c r="D148" s="1"/>
  <c r="D133" s="1"/>
  <c r="M190"/>
  <c r="M187" s="1"/>
  <c r="J190"/>
  <c r="J187" s="1"/>
  <c r="G190"/>
  <c r="F190"/>
  <c r="F187" s="1"/>
  <c r="D190"/>
  <c r="F170"/>
  <c r="F167" s="1"/>
  <c r="G170"/>
  <c r="G167" s="1"/>
  <c r="J170"/>
  <c r="M170"/>
  <c r="O112"/>
  <c r="N112"/>
  <c r="L112"/>
  <c r="K112"/>
  <c r="I112"/>
  <c r="H112"/>
  <c r="M130"/>
  <c r="J130"/>
  <c r="G130"/>
  <c r="F130"/>
  <c r="D130" s="1"/>
  <c r="M126"/>
  <c r="J126"/>
  <c r="G126"/>
  <c r="F126"/>
  <c r="D126"/>
  <c r="M122"/>
  <c r="J122"/>
  <c r="G122"/>
  <c r="F122"/>
  <c r="O154"/>
  <c r="N154"/>
  <c r="L154"/>
  <c r="K154"/>
  <c r="I154"/>
  <c r="E145"/>
  <c r="M157"/>
  <c r="M154" s="1"/>
  <c r="J157"/>
  <c r="J154"/>
  <c r="G157"/>
  <c r="G154" s="1"/>
  <c r="F157"/>
  <c r="F154" s="1"/>
  <c r="E157"/>
  <c r="E154" s="1"/>
  <c r="M145"/>
  <c r="J145"/>
  <c r="G145"/>
  <c r="F145"/>
  <c r="M142"/>
  <c r="J142"/>
  <c r="G142"/>
  <c r="F142"/>
  <c r="E142"/>
  <c r="M139"/>
  <c r="J139"/>
  <c r="G139"/>
  <c r="F139"/>
  <c r="E139"/>
  <c r="M136"/>
  <c r="M133" s="1"/>
  <c r="J136"/>
  <c r="J133" s="1"/>
  <c r="G136"/>
  <c r="G133" s="1"/>
  <c r="F136"/>
  <c r="F133" s="1"/>
  <c r="E136"/>
  <c r="E133" s="1"/>
  <c r="M118"/>
  <c r="J118"/>
  <c r="G118"/>
  <c r="F118"/>
  <c r="E118"/>
  <c r="M115"/>
  <c r="M112"/>
  <c r="J115"/>
  <c r="G115"/>
  <c r="G112" s="1"/>
  <c r="F115"/>
  <c r="F112"/>
  <c r="E115"/>
  <c r="E112"/>
  <c r="M100"/>
  <c r="J100"/>
  <c r="G100"/>
  <c r="D100"/>
  <c r="M97"/>
  <c r="F97"/>
  <c r="E97"/>
  <c r="O85"/>
  <c r="O228" s="1"/>
  <c r="N85"/>
  <c r="N228" s="1"/>
  <c r="L85"/>
  <c r="L228" s="1"/>
  <c r="K85"/>
  <c r="K228" s="1"/>
  <c r="I85"/>
  <c r="I228" s="1"/>
  <c r="H85"/>
  <c r="M88"/>
  <c r="M85"/>
  <c r="J88"/>
  <c r="J85"/>
  <c r="G88"/>
  <c r="G85" s="1"/>
  <c r="F88"/>
  <c r="F85" s="1"/>
  <c r="E88"/>
  <c r="E85" s="1"/>
  <c r="M67"/>
  <c r="J67"/>
  <c r="G67"/>
  <c r="F67"/>
  <c r="E67"/>
  <c r="D67" s="1"/>
  <c r="M64"/>
  <c r="J64"/>
  <c r="G64"/>
  <c r="F64"/>
  <c r="E64"/>
  <c r="M61"/>
  <c r="J61"/>
  <c r="G61"/>
  <c r="F61"/>
  <c r="E61"/>
  <c r="M58"/>
  <c r="J58"/>
  <c r="G58"/>
  <c r="F58"/>
  <c r="E58"/>
  <c r="M55"/>
  <c r="J55"/>
  <c r="F55"/>
  <c r="M52"/>
  <c r="J52"/>
  <c r="G52"/>
  <c r="F52"/>
  <c r="E52"/>
  <c r="D52" s="1"/>
  <c r="M48"/>
  <c r="J48"/>
  <c r="G48"/>
  <c r="F48"/>
  <c r="E48"/>
  <c r="D48" s="1"/>
  <c r="M45"/>
  <c r="J45"/>
  <c r="G45"/>
  <c r="F45"/>
  <c r="E45"/>
  <c r="M42"/>
  <c r="J42"/>
  <c r="G42"/>
  <c r="F42"/>
  <c r="E42"/>
  <c r="D42"/>
  <c r="M39"/>
  <c r="J39"/>
  <c r="G39"/>
  <c r="F39"/>
  <c r="E39"/>
  <c r="M36"/>
  <c r="J36"/>
  <c r="G36"/>
  <c r="F36"/>
  <c r="E36"/>
  <c r="M33"/>
  <c r="J33"/>
  <c r="G33"/>
  <c r="F33"/>
  <c r="E33"/>
  <c r="M30"/>
  <c r="J30"/>
  <c r="G30"/>
  <c r="F30"/>
  <c r="E30"/>
  <c r="D30" s="1"/>
  <c r="M27"/>
  <c r="J27"/>
  <c r="G27"/>
  <c r="F27"/>
  <c r="E27"/>
  <c r="M23"/>
  <c r="J23"/>
  <c r="G23"/>
  <c r="F23"/>
  <c r="E23"/>
  <c r="D23"/>
  <c r="M20"/>
  <c r="J20"/>
  <c r="G20"/>
  <c r="F20"/>
  <c r="E20"/>
  <c r="D20"/>
  <c r="M17"/>
  <c r="J17"/>
  <c r="G17"/>
  <c r="F17"/>
  <c r="E17"/>
  <c r="M14"/>
  <c r="M11" s="1"/>
  <c r="J14"/>
  <c r="J11" s="1"/>
  <c r="G14"/>
  <c r="G11" s="1"/>
  <c r="F14"/>
  <c r="F11" s="1"/>
  <c r="E14"/>
  <c r="E11" s="1"/>
  <c r="F94"/>
  <c r="F91" s="1"/>
  <c r="E94"/>
  <c r="M94"/>
  <c r="M91" s="1"/>
  <c r="J94"/>
  <c r="J91" s="1"/>
  <c r="G94"/>
  <c r="G91" s="1"/>
  <c r="D39"/>
  <c r="D118"/>
  <c r="D115"/>
  <c r="D45"/>
  <c r="D64"/>
  <c r="D61"/>
  <c r="D88"/>
  <c r="D85" s="1"/>
  <c r="D36"/>
  <c r="D27"/>
  <c r="D17"/>
  <c r="D170"/>
  <c r="D136"/>
  <c r="E214"/>
  <c r="D58"/>
  <c r="D145"/>
  <c r="D201"/>
  <c r="D94"/>
  <c r="D33"/>
  <c r="J112"/>
  <c r="D142"/>
  <c r="D204"/>
  <c r="D14"/>
  <c r="D157"/>
  <c r="D154" s="1"/>
  <c r="D139"/>
  <c r="D11" l="1"/>
  <c r="E91"/>
  <c r="D91" s="1"/>
  <c r="D122"/>
  <c r="D185"/>
  <c r="M167"/>
  <c r="M228" s="1"/>
  <c r="J167"/>
  <c r="G187"/>
  <c r="E167"/>
  <c r="J228"/>
  <c r="D187"/>
  <c r="E187"/>
  <c r="D173"/>
  <c r="D207"/>
  <c r="D198" s="1"/>
  <c r="D222"/>
  <c r="D219" s="1"/>
  <c r="D103"/>
  <c r="D112"/>
  <c r="D167" l="1"/>
</calcChain>
</file>

<file path=xl/sharedStrings.xml><?xml version="1.0" encoding="utf-8"?>
<sst xmlns="http://schemas.openxmlformats.org/spreadsheetml/2006/main" count="383" uniqueCount="157">
  <si>
    <t>Oświetlenie ulic, placów i dróg</t>
  </si>
  <si>
    <t>Lp.</t>
  </si>
  <si>
    <t>Projekt</t>
  </si>
  <si>
    <t>Klasyfikacja (dział, rozdział,
paragraf)</t>
  </si>
  <si>
    <t>Wydatki
w okresie realizacji Projektu (całkowita wartość Projektu)
(6+7)</t>
  </si>
  <si>
    <t>w tym:</t>
  </si>
  <si>
    <t>Środki
z budżetu krajowego</t>
  </si>
  <si>
    <t>Środki
z budżetu UE</t>
  </si>
  <si>
    <t>1.1</t>
  </si>
  <si>
    <t>Nazwa projektu:</t>
  </si>
  <si>
    <t>Razem wydatki:</t>
  </si>
  <si>
    <t>900/90001 605</t>
  </si>
  <si>
    <t>1.2</t>
  </si>
  <si>
    <t>600/60016 605</t>
  </si>
  <si>
    <t>1.3</t>
  </si>
  <si>
    <t>1.4</t>
  </si>
  <si>
    <t>Wydatki w 2010 roku</t>
  </si>
  <si>
    <t>Wydatki w 2012 roku</t>
  </si>
  <si>
    <t>Wydatki w 2011 roku</t>
  </si>
  <si>
    <t>Środki z budżetu krajowego</t>
  </si>
  <si>
    <t>Środki z budżetu UE</t>
  </si>
  <si>
    <t>W tym:</t>
  </si>
  <si>
    <t xml:space="preserve">Budowa kanalizacji w gminie Choceń   realizacja 2010-2012 </t>
  </si>
  <si>
    <t>Przebudowa drogi Śmiłowice - Wola Nakonowska odcinek dł. 1,288 km - realizacja rok 2010</t>
  </si>
  <si>
    <t>Przebudowa drogi  Niemojewo-Wola Adamowa (granice gminy) 0,35 km - realizacja rok 2010</t>
  </si>
  <si>
    <t>Przebudowa drogi Bodzanówek - Janowo Stare 548 mb- realizacja rok 2010</t>
  </si>
  <si>
    <t>1.5</t>
  </si>
  <si>
    <t>Przebudowa drogi Choceń ul.Wąska 0,2 km - realizacja 2010 rok</t>
  </si>
  <si>
    <t>1.6</t>
  </si>
  <si>
    <t>Przebudowa drogi Czerniewice ul.Wiejska 0,15 km -  realizacja rok 2010</t>
  </si>
  <si>
    <t>1.7</t>
  </si>
  <si>
    <t>Przebudowa drogi Ługowiska 1 km - realizacja rok 2010</t>
  </si>
  <si>
    <t>1.8</t>
  </si>
  <si>
    <t>Przebudowa drogi Szczutkowow-Księża Szlachecka (granica gminy) 0,6 km- realizacja rok 2010</t>
  </si>
  <si>
    <t>1.9</t>
  </si>
  <si>
    <t>Przebudowa drogi Śmiłowice - Filipki 0,9 km - realizacja rok 2010</t>
  </si>
  <si>
    <t>1.10</t>
  </si>
  <si>
    <t>Przebudowa drogi Wichrowice - Gołębin (granica gminy)1,5 km - realizacja rok 2010</t>
  </si>
  <si>
    <t>1.11</t>
  </si>
  <si>
    <t>Przebudowa drogi  Wilkowice - Nowa Wola 1,2 km - realizacja rok 2010</t>
  </si>
  <si>
    <t>1.12</t>
  </si>
  <si>
    <t>Przebudowa drogi Wilkowice - szkoła 0,4 km- realizacja rok 2010</t>
  </si>
  <si>
    <t>1.13</t>
  </si>
  <si>
    <t>Przebudowa drogi Wola Nakonowska - wieś 0,5 km - realizacja 2010 rok</t>
  </si>
  <si>
    <t>1.14</t>
  </si>
  <si>
    <t>Przebudowa drogi Jarantowice - "Rybakówka" 1,3 km -  realizacja rok 2010</t>
  </si>
  <si>
    <t>1.15</t>
  </si>
  <si>
    <t>Przebudowa układu komunikacyjnego Choceń (ul.Polna)- Wilkowice-Zakrzewek-Jarantowice  - realizacja rok 2010</t>
  </si>
  <si>
    <t>Ogółem :</t>
  </si>
  <si>
    <t>1.16</t>
  </si>
  <si>
    <t>Przebudowa dróg 5 km -  realizacja rok 2011</t>
  </si>
  <si>
    <t>Przebudowa dróg 6 km -  realizacja rok 2012</t>
  </si>
  <si>
    <t>1.17</t>
  </si>
  <si>
    <t>1.18</t>
  </si>
  <si>
    <t>Partycypacja w kosztach przebudowy drogi powiatowej Choceń -Kruszyn  -  realizacja  lata 2010 - 2011</t>
  </si>
  <si>
    <t>600/60016 662</t>
  </si>
  <si>
    <t>Transport i Łączność - infrastruktura drogowa:</t>
  </si>
  <si>
    <t>Administracja publiczna :</t>
  </si>
  <si>
    <t>Budowa budynku urzędu gminy - realizacja lata 2010- 2012</t>
  </si>
  <si>
    <t>750/75023 605</t>
  </si>
  <si>
    <t>3.1</t>
  </si>
  <si>
    <t>3.3</t>
  </si>
  <si>
    <t>3.2</t>
  </si>
  <si>
    <t>2.1</t>
  </si>
  <si>
    <t>Poprawa infrastruktury wodno-ściekowej w gminie Choceń - realizacj lata 2010- 2011</t>
  </si>
  <si>
    <t>3.4</t>
  </si>
  <si>
    <t>Przebudowa infarstruktury wodnej na terenie gminy Choceń i budowa sieci kanalizacyjnej - -realizacja lata 2010-2012</t>
  </si>
  <si>
    <t>Gospodarka ściekowa i ochrona wód :</t>
  </si>
  <si>
    <t>4.1</t>
  </si>
  <si>
    <t>900/90015 605</t>
  </si>
  <si>
    <t>4.2</t>
  </si>
  <si>
    <t>Budowa oświetlenia drogowego Jarantowice - Krukowo  - realizacja rok 2010</t>
  </si>
  <si>
    <t>Obiekty sportowe :</t>
  </si>
  <si>
    <t>5.1</t>
  </si>
  <si>
    <t>5.2</t>
  </si>
  <si>
    <t>Budowa Sali gimnastycznej w Choceniu - realizacja rok 2010</t>
  </si>
  <si>
    <t>Budowa Sali gimnastycznej w Wilkowicach - realizacja lata 2010- 2011</t>
  </si>
  <si>
    <t>926/92601 605</t>
  </si>
  <si>
    <t>5.3</t>
  </si>
  <si>
    <t>Budowa Sali gimnastycznej i boiska przy szkole podstawowej w Śmiłowicach- realizacja rok 2012</t>
  </si>
  <si>
    <t>Budowa boiska wielofunkcyjnego "ORLIK"  - realizacja rok 2012</t>
  </si>
  <si>
    <t>Przebudowa infrastruktury rekreacyjno-turystycznej nad jeziorem Borzymowskim realizacja rok 2010</t>
  </si>
  <si>
    <t>010/01041  605</t>
  </si>
  <si>
    <t>Gospodarka komunalna :</t>
  </si>
  <si>
    <t>6.1</t>
  </si>
  <si>
    <t>Budowa mieszkań komunalnych - realizacjia rok 2012</t>
  </si>
  <si>
    <t>700/70095 605</t>
  </si>
  <si>
    <t>7.1</t>
  </si>
  <si>
    <t>Ogółem (1+2+3+4+5+6+7)</t>
  </si>
  <si>
    <t>Program Rozwoju Obszarów Wiejskich 2007-2013 :</t>
  </si>
  <si>
    <t>4.3</t>
  </si>
  <si>
    <t>Budowa oświetlenia drogowego Choceń ul.świerkowa - realizacja rok 2010</t>
  </si>
  <si>
    <t>4.4</t>
  </si>
  <si>
    <t>Budowa oświetlenia drogowego Szczytno - Ługowiska 1,7 km - realizacja 2010 rok</t>
  </si>
  <si>
    <t>4.5</t>
  </si>
  <si>
    <t>Budowa oświetlenia drogowego w Choceniu - realizacja 2010 rok</t>
  </si>
  <si>
    <t>Kutura i ochrona dziedzictwa narodowego :</t>
  </si>
  <si>
    <t>Przebudowa i przystosowanie remizy w Choceniu do funkcji społeczno-kulturalnych  - realizacja 2010- 2011</t>
  </si>
  <si>
    <t>5.4</t>
  </si>
  <si>
    <t>5.5</t>
  </si>
  <si>
    <t>Budowa boiska wielofunkcyjnego w Śmiłowicach - realizacja 2010 - 2012</t>
  </si>
  <si>
    <t>7.2</t>
  </si>
  <si>
    <t>Wykup gruntów - realizacjia rok 2012</t>
  </si>
  <si>
    <t>Oświata :</t>
  </si>
  <si>
    <t>Usunięcie poszycia dachowego z abestu budynku SP Śmiłowice  - realizacja 2010- 2011</t>
  </si>
  <si>
    <t>801/80101/605</t>
  </si>
  <si>
    <t>Zakład budżetowy :</t>
  </si>
  <si>
    <t>Remont równiarki: realizacja 2010 rok</t>
  </si>
  <si>
    <t>Wydatki w 2013 roku</t>
  </si>
  <si>
    <t>Wydatki w 2014 roku</t>
  </si>
  <si>
    <t>8.1</t>
  </si>
  <si>
    <t>9.1</t>
  </si>
  <si>
    <t>10.1</t>
  </si>
  <si>
    <t>Limity na wieloletnie zadania  inwestycyjne w latach 2010 - 2014</t>
  </si>
  <si>
    <t>Administracja :</t>
  </si>
  <si>
    <t>Zakup ksero: realizacja 2010 rok</t>
  </si>
  <si>
    <t>750/75023/6050</t>
  </si>
  <si>
    <t>11.1</t>
  </si>
  <si>
    <t>Ochotnicze Straże Pożarne :</t>
  </si>
  <si>
    <t>Zakup samochodu OSP Czerniewice :realizacja 2010 rok</t>
  </si>
  <si>
    <t>754/75412/6060</t>
  </si>
  <si>
    <t>12.1</t>
  </si>
  <si>
    <t>12.2</t>
  </si>
  <si>
    <t>Zakup samochodu OSP Wichrowice :realizacja 2010 rok</t>
  </si>
  <si>
    <t>Uporządkowanie gospodarki wodno-ściekowej na terenie aglomeracji Choceń - realizacja lata 2010-2013</t>
  </si>
  <si>
    <t>7.3</t>
  </si>
  <si>
    <t>900/90095/605</t>
  </si>
  <si>
    <t>Budowa placu zabaw w miejscowości Skibice - realizacja 2010 rok</t>
  </si>
  <si>
    <t>Przebudowa drogi gminnej nr 190705C Humlin (gr.Gminy) - Choceń od km 0+000 do km 2+380 - realizacja rok 2010-2011</t>
  </si>
  <si>
    <t>3.5</t>
  </si>
  <si>
    <t>Poprawa infrastruktury wodno-ściekowej w gminie Choceń II etap  - realizacj lata 2010- 2012</t>
  </si>
  <si>
    <t>9.2</t>
  </si>
  <si>
    <t>Zakup tablic interaktywnych dla oddziałów od I do III klas szkół podstawowych  - realizacja  2011</t>
  </si>
  <si>
    <t>3.6</t>
  </si>
  <si>
    <t>Budowa przydomowych oczyszczalni ścieków na terenie gminy Choceń  - realizacj lata 2010- 2013</t>
  </si>
  <si>
    <t>5.6</t>
  </si>
  <si>
    <t xml:space="preserve">Monitoring boiska wielofunkcyjnego w Czerniewicach - realizacja 2010 </t>
  </si>
  <si>
    <t>7.4</t>
  </si>
  <si>
    <t>Budowa placu zabaw w miejscowości Czerniewice - realizacja 2010 rok</t>
  </si>
  <si>
    <t>1.19</t>
  </si>
  <si>
    <t>Przebudowa drogi - ulicy Sikorskiego w Choceniu - realizacja 2010-2011</t>
  </si>
  <si>
    <t>9.3</t>
  </si>
  <si>
    <t>Poprawa infrastruktury edukacyjnej - realizacja 2010 - 2012</t>
  </si>
  <si>
    <t>1.20</t>
  </si>
  <si>
    <t>Przebudowa chodnika Wilkowiczki-Czerniewice   - realizacja 2010-2011</t>
  </si>
  <si>
    <t>7.5</t>
  </si>
  <si>
    <t xml:space="preserve">Budowa osiedla mieszkaniowego w Choceniu - realizacja 2010 - </t>
  </si>
  <si>
    <t>7.6</t>
  </si>
  <si>
    <t>Remont budynku dworca PKP w Czerniewicach</t>
  </si>
  <si>
    <t>Płyta pamiątkowa poległych żołnierzy w bitwie pod Szczytnem - realizacja 2010 rok</t>
  </si>
  <si>
    <t>710/71035/605</t>
  </si>
  <si>
    <t>Przebudowa i przystosowanie remizy w Choceniu do funkcji społeczno-kulturalnych II etap  - realizacja 2010- 2011</t>
  </si>
  <si>
    <t>921/92109/605</t>
  </si>
  <si>
    <t>010/01095</t>
  </si>
  <si>
    <t>Zakup maszyny czyszcząco-zbierającej OSIR Choceń realizacja 2010 rok</t>
  </si>
  <si>
    <t>926/926.01/6060</t>
  </si>
  <si>
    <t>Załącznik nr 5 do Uchwały Rady Gminy nr III/13/10 z dnia 28 grudnia 2010 rok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</si>
</sst>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7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5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24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top"/>
    </xf>
    <xf numFmtId="0" fontId="4" fillId="0" borderId="0"/>
  </cellStyleXfs>
  <cellXfs count="99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/>
    <xf numFmtId="0" fontId="6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0" fontId="6" fillId="0" borderId="7" xfId="1" applyFont="1" applyBorder="1"/>
    <xf numFmtId="0" fontId="6" fillId="0" borderId="0" xfId="1" applyFont="1" applyBorder="1" applyAlignment="1">
      <alignment horizontal="center"/>
    </xf>
    <xf numFmtId="43" fontId="6" fillId="0" borderId="0" xfId="1" applyNumberFormat="1" applyFont="1" applyBorder="1"/>
    <xf numFmtId="0" fontId="8" fillId="0" borderId="1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9" fillId="0" borderId="0" xfId="1" applyFont="1"/>
    <xf numFmtId="0" fontId="6" fillId="0" borderId="8" xfId="1" applyFont="1" applyBorder="1"/>
    <xf numFmtId="0" fontId="6" fillId="0" borderId="9" xfId="1" applyFont="1" applyBorder="1" applyAlignment="1"/>
    <xf numFmtId="43" fontId="6" fillId="0" borderId="9" xfId="1" applyNumberFormat="1" applyFont="1" applyBorder="1"/>
    <xf numFmtId="0" fontId="6" fillId="0" borderId="9" xfId="1" applyFont="1" applyBorder="1"/>
    <xf numFmtId="43" fontId="7" fillId="0" borderId="0" xfId="1" applyNumberFormat="1" applyFont="1" applyBorder="1"/>
    <xf numFmtId="43" fontId="12" fillId="0" borderId="5" xfId="1" applyNumberFormat="1" applyFont="1" applyBorder="1"/>
    <xf numFmtId="0" fontId="12" fillId="0" borderId="6" xfId="1" applyFont="1" applyBorder="1" applyAlignment="1">
      <alignment horizontal="center"/>
    </xf>
    <xf numFmtId="0" fontId="12" fillId="0" borderId="4" xfId="1" applyFont="1" applyBorder="1"/>
    <xf numFmtId="0" fontId="12" fillId="0" borderId="5" xfId="1" applyFont="1" applyBorder="1" applyAlignment="1">
      <alignment horizontal="center"/>
    </xf>
    <xf numFmtId="0" fontId="12" fillId="0" borderId="0" xfId="1" applyFont="1"/>
    <xf numFmtId="0" fontId="6" fillId="0" borderId="5" xfId="1" applyFont="1" applyBorder="1"/>
    <xf numFmtId="43" fontId="7" fillId="0" borderId="5" xfId="1" applyNumberFormat="1" applyFont="1" applyBorder="1"/>
    <xf numFmtId="43" fontId="6" fillId="0" borderId="5" xfId="1" applyNumberFormat="1" applyFont="1" applyBorder="1"/>
    <xf numFmtId="0" fontId="6" fillId="3" borderId="0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11" fillId="3" borderId="10" xfId="1" applyFont="1" applyFill="1" applyBorder="1" applyAlignment="1">
      <alignment horizontal="left"/>
    </xf>
    <xf numFmtId="0" fontId="11" fillId="3" borderId="10" xfId="1" applyFont="1" applyFill="1" applyBorder="1" applyAlignment="1">
      <alignment horizontal="left" vertical="top"/>
    </xf>
    <xf numFmtId="0" fontId="6" fillId="0" borderId="0" xfId="1" applyFont="1" applyBorder="1"/>
    <xf numFmtId="0" fontId="6" fillId="3" borderId="0" xfId="1" applyFont="1" applyFill="1" applyBorder="1"/>
    <xf numFmtId="0" fontId="1" fillId="0" borderId="11" xfId="0" applyNumberFormat="1" applyFont="1" applyFill="1" applyBorder="1" applyAlignment="1" applyProtection="1">
      <alignment horizontal="left"/>
      <protection locked="0"/>
    </xf>
    <xf numFmtId="0" fontId="3" fillId="0" borderId="12" xfId="0" applyNumberFormat="1" applyFont="1" applyFill="1" applyBorder="1" applyAlignment="1" applyProtection="1">
      <alignment horizontal="left"/>
      <protection locked="0"/>
    </xf>
    <xf numFmtId="0" fontId="9" fillId="4" borderId="6" xfId="1" applyFont="1" applyFill="1" applyBorder="1" applyAlignment="1">
      <alignment horizontal="center"/>
    </xf>
    <xf numFmtId="0" fontId="9" fillId="4" borderId="4" xfId="1" applyFont="1" applyFill="1" applyBorder="1"/>
    <xf numFmtId="0" fontId="9" fillId="4" borderId="5" xfId="1" applyFont="1" applyFill="1" applyBorder="1" applyAlignment="1">
      <alignment horizontal="center"/>
    </xf>
    <xf numFmtId="0" fontId="9" fillId="4" borderId="5" xfId="1" applyFont="1" applyFill="1" applyBorder="1"/>
    <xf numFmtId="0" fontId="9" fillId="4" borderId="0" xfId="1" applyFont="1" applyFill="1" applyBorder="1"/>
    <xf numFmtId="0" fontId="3" fillId="0" borderId="13" xfId="0" applyNumberFormat="1" applyFont="1" applyFill="1" applyBorder="1" applyAlignment="1" applyProtection="1">
      <alignment horizontal="left"/>
      <protection locked="0"/>
    </xf>
    <xf numFmtId="0" fontId="7" fillId="2" borderId="14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/>
    </xf>
    <xf numFmtId="0" fontId="6" fillId="0" borderId="15" xfId="1" applyFont="1" applyBorder="1"/>
    <xf numFmtId="0" fontId="16" fillId="4" borderId="16" xfId="1" applyFont="1" applyFill="1" applyBorder="1"/>
    <xf numFmtId="0" fontId="16" fillId="4" borderId="0" xfId="1" applyFont="1" applyFill="1"/>
    <xf numFmtId="0" fontId="9" fillId="4" borderId="0" xfId="1" applyFont="1" applyFill="1"/>
    <xf numFmtId="0" fontId="6" fillId="0" borderId="3" xfId="1" applyFont="1" applyBorder="1"/>
    <xf numFmtId="0" fontId="6" fillId="3" borderId="3" xfId="1" applyFont="1" applyFill="1" applyBorder="1"/>
    <xf numFmtId="0" fontId="6" fillId="3" borderId="0" xfId="1" applyFont="1" applyFill="1"/>
    <xf numFmtId="0" fontId="5" fillId="0" borderId="2" xfId="1" applyFont="1" applyBorder="1"/>
    <xf numFmtId="43" fontId="12" fillId="0" borderId="2" xfId="1" applyNumberFormat="1" applyFont="1" applyBorder="1"/>
    <xf numFmtId="43" fontId="5" fillId="0" borderId="2" xfId="1" applyNumberFormat="1" applyFont="1" applyBorder="1"/>
    <xf numFmtId="43" fontId="12" fillId="0" borderId="10" xfId="1" applyNumberFormat="1" applyFont="1" applyBorder="1"/>
    <xf numFmtId="43" fontId="5" fillId="0" borderId="10" xfId="1" applyNumberFormat="1" applyFont="1" applyBorder="1"/>
    <xf numFmtId="43" fontId="5" fillId="0" borderId="17" xfId="1" applyNumberFormat="1" applyFont="1" applyBorder="1"/>
    <xf numFmtId="0" fontId="5" fillId="0" borderId="0" xfId="1" applyFont="1"/>
    <xf numFmtId="0" fontId="5" fillId="0" borderId="3" xfId="1" applyFont="1" applyBorder="1"/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Border="1" applyAlignment="1" applyProtection="1">
      <alignment horizontal="left"/>
      <protection locked="0"/>
    </xf>
    <xf numFmtId="43" fontId="12" fillId="0" borderId="4" xfId="1" applyNumberFormat="1" applyFont="1" applyBorder="1"/>
    <xf numFmtId="0" fontId="5" fillId="0" borderId="6" xfId="1" applyFont="1" applyBorder="1"/>
    <xf numFmtId="43" fontId="5" fillId="0" borderId="6" xfId="1" applyNumberFormat="1" applyFont="1" applyBorder="1"/>
    <xf numFmtId="0" fontId="5" fillId="0" borderId="8" xfId="1" applyFont="1" applyBorder="1"/>
    <xf numFmtId="43" fontId="15" fillId="0" borderId="18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43" fontId="15" fillId="6" borderId="18" xfId="0" applyNumberFormat="1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top"/>
    </xf>
    <xf numFmtId="0" fontId="5" fillId="0" borderId="9" xfId="1" applyFont="1" applyBorder="1"/>
    <xf numFmtId="43" fontId="12" fillId="0" borderId="0" xfId="1" applyNumberFormat="1" applyFont="1" applyBorder="1"/>
    <xf numFmtId="43" fontId="5" fillId="0" borderId="9" xfId="1" applyNumberFormat="1" applyFont="1" applyBorder="1"/>
    <xf numFmtId="43" fontId="5" fillId="0" borderId="0" xfId="1" applyNumberFormat="1" applyFont="1" applyBorder="1"/>
    <xf numFmtId="0" fontId="5" fillId="0" borderId="0" xfId="1" applyFont="1" applyBorder="1"/>
    <xf numFmtId="43" fontId="5" fillId="0" borderId="5" xfId="1" applyNumberFormat="1" applyFont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7" fillId="2" borderId="1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1" xfId="1" applyFont="1" applyFill="1" applyBorder="1" applyAlignment="1">
      <alignment vertical="center" wrapText="1"/>
    </xf>
    <xf numFmtId="0" fontId="10" fillId="4" borderId="0" xfId="1" applyFont="1" applyFill="1" applyBorder="1" applyAlignment="1">
      <alignment vertical="center" wrapText="1"/>
    </xf>
    <xf numFmtId="0" fontId="10" fillId="4" borderId="19" xfId="1" applyFont="1" applyFill="1" applyBorder="1" applyAlignment="1">
      <alignment vertical="center" wrapText="1"/>
    </xf>
    <xf numFmtId="0" fontId="6" fillId="4" borderId="11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7" fillId="2" borderId="21" xfId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left"/>
      <protection locked="0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8"/>
  <sheetViews>
    <sheetView tabSelected="1" view="pageBreakPreview" topLeftCell="A223" zoomScaleSheetLayoutView="100" workbookViewId="0">
      <selection activeCell="N1" sqref="N1"/>
    </sheetView>
  </sheetViews>
  <sheetFormatPr defaultRowHeight="12.75"/>
  <cols>
    <col min="1" max="1" width="5.6640625" customWidth="1"/>
    <col min="2" max="2" width="16.6640625" customWidth="1"/>
    <col min="3" max="3" width="15.33203125" customWidth="1"/>
    <col min="4" max="5" width="20.1640625" customWidth="1"/>
    <col min="6" max="6" width="21.83203125" customWidth="1"/>
    <col min="7" max="7" width="20.1640625" customWidth="1"/>
    <col min="8" max="8" width="19.33203125" customWidth="1"/>
    <col min="9" max="9" width="22.1640625" customWidth="1"/>
    <col min="10" max="10" width="20.6640625" customWidth="1"/>
    <col min="11" max="11" width="20.83203125" customWidth="1"/>
    <col min="12" max="12" width="21.6640625" customWidth="1"/>
    <col min="13" max="13" width="21.5" customWidth="1"/>
    <col min="14" max="14" width="21" customWidth="1"/>
    <col min="15" max="15" width="18.5" customWidth="1"/>
    <col min="16" max="16" width="19" customWidth="1"/>
    <col min="17" max="17" width="18.5" customWidth="1"/>
    <col min="18" max="18" width="21.5" customWidth="1"/>
    <col min="19" max="19" width="18.5" customWidth="1"/>
    <col min="20" max="20" width="18.33203125" customWidth="1"/>
    <col min="21" max="21" width="21.83203125" customWidth="1"/>
  </cols>
  <sheetData>
    <row r="1" spans="1:21" ht="47.25" customHeight="1">
      <c r="D1" s="61" t="s">
        <v>113</v>
      </c>
    </row>
    <row r="2" spans="1:21" ht="19.5" customHeight="1">
      <c r="K2" s="62" t="s">
        <v>156</v>
      </c>
    </row>
    <row r="3" spans="1:21" s="1" customFormat="1" ht="14.25" customHeight="1">
      <c r="A3" s="84" t="s">
        <v>1</v>
      </c>
      <c r="B3" s="84" t="s">
        <v>2</v>
      </c>
      <c r="C3" s="85" t="s">
        <v>3</v>
      </c>
      <c r="D3" s="85" t="s">
        <v>4</v>
      </c>
      <c r="E3" s="84" t="s">
        <v>5</v>
      </c>
      <c r="F3" s="84"/>
      <c r="G3" s="86"/>
      <c r="H3" s="87"/>
      <c r="I3" s="88"/>
      <c r="J3" s="86"/>
      <c r="K3" s="87"/>
      <c r="L3" s="88"/>
      <c r="M3" s="86"/>
      <c r="N3" s="87"/>
      <c r="O3" s="88"/>
      <c r="P3" s="86"/>
      <c r="Q3" s="87"/>
      <c r="R3" s="88"/>
      <c r="S3" s="86"/>
      <c r="T3" s="87"/>
      <c r="U3" s="88"/>
    </row>
    <row r="4" spans="1:21" s="1" customFormat="1" ht="12.75" customHeight="1">
      <c r="A4" s="84"/>
      <c r="B4" s="84"/>
      <c r="C4" s="85"/>
      <c r="D4" s="85"/>
      <c r="E4" s="85" t="s">
        <v>6</v>
      </c>
      <c r="F4" s="85" t="s">
        <v>7</v>
      </c>
      <c r="G4" s="91" t="s">
        <v>16</v>
      </c>
      <c r="H4" s="92"/>
      <c r="I4" s="93"/>
      <c r="J4" s="91" t="s">
        <v>18</v>
      </c>
      <c r="K4" s="92"/>
      <c r="L4" s="93"/>
      <c r="M4" s="91" t="s">
        <v>17</v>
      </c>
      <c r="N4" s="92"/>
      <c r="O4" s="93"/>
      <c r="P4" s="91" t="s">
        <v>108</v>
      </c>
      <c r="Q4" s="92"/>
      <c r="R4" s="93"/>
      <c r="S4" s="91" t="s">
        <v>109</v>
      </c>
      <c r="T4" s="92"/>
      <c r="U4" s="93"/>
    </row>
    <row r="5" spans="1:21" s="1" customFormat="1" ht="7.5" customHeight="1">
      <c r="A5" s="84"/>
      <c r="B5" s="84"/>
      <c r="C5" s="85"/>
      <c r="D5" s="85"/>
      <c r="E5" s="85"/>
      <c r="F5" s="85"/>
      <c r="G5" s="94"/>
      <c r="H5" s="95"/>
      <c r="I5" s="96"/>
      <c r="J5" s="94"/>
      <c r="K5" s="95"/>
      <c r="L5" s="96"/>
      <c r="M5" s="94"/>
      <c r="N5" s="95"/>
      <c r="O5" s="96"/>
      <c r="P5" s="94"/>
      <c r="Q5" s="95"/>
      <c r="R5" s="96"/>
      <c r="S5" s="94"/>
      <c r="T5" s="95"/>
      <c r="U5" s="96"/>
    </row>
    <row r="6" spans="1:21" s="1" customFormat="1" ht="7.5" hidden="1" customHeight="1">
      <c r="A6" s="84"/>
      <c r="B6" s="84"/>
      <c r="C6" s="85"/>
      <c r="D6" s="85"/>
      <c r="E6" s="85"/>
      <c r="F6" s="85"/>
      <c r="G6" s="80"/>
      <c r="H6" s="81"/>
      <c r="I6" s="82"/>
      <c r="J6" s="80"/>
      <c r="K6" s="81"/>
      <c r="L6" s="82"/>
      <c r="M6" s="80"/>
      <c r="N6" s="81"/>
      <c r="O6" s="82"/>
      <c r="P6" s="80"/>
      <c r="Q6" s="81"/>
      <c r="R6" s="82"/>
      <c r="S6" s="80"/>
      <c r="T6" s="81"/>
      <c r="U6" s="82"/>
    </row>
    <row r="7" spans="1:21" s="1" customFormat="1" ht="2.25" customHeight="1">
      <c r="A7" s="84"/>
      <c r="B7" s="84"/>
      <c r="C7" s="85"/>
      <c r="D7" s="85"/>
      <c r="E7" s="85"/>
      <c r="F7" s="85"/>
      <c r="G7" s="78"/>
      <c r="H7" s="79"/>
      <c r="I7" s="97"/>
      <c r="J7" s="78"/>
      <c r="K7" s="79"/>
      <c r="L7" s="97"/>
      <c r="M7" s="78"/>
      <c r="N7" s="79"/>
      <c r="O7" s="97"/>
      <c r="P7" s="78"/>
      <c r="Q7" s="79"/>
      <c r="R7" s="97"/>
      <c r="S7" s="78"/>
      <c r="T7" s="79"/>
      <c r="U7" s="97"/>
    </row>
    <row r="8" spans="1:21" s="1" customFormat="1" ht="32.25" customHeight="1">
      <c r="A8" s="84"/>
      <c r="B8" s="84"/>
      <c r="C8" s="85"/>
      <c r="D8" s="85"/>
      <c r="E8" s="85"/>
      <c r="F8" s="85"/>
      <c r="G8" s="2" t="s">
        <v>21</v>
      </c>
      <c r="H8" s="2" t="s">
        <v>19</v>
      </c>
      <c r="I8" s="2" t="s">
        <v>20</v>
      </c>
      <c r="J8" s="2" t="s">
        <v>21</v>
      </c>
      <c r="K8" s="2" t="s">
        <v>19</v>
      </c>
      <c r="L8" s="2" t="s">
        <v>20</v>
      </c>
      <c r="M8" s="2" t="s">
        <v>21</v>
      </c>
      <c r="N8" s="2" t="s">
        <v>19</v>
      </c>
      <c r="O8" s="2" t="s">
        <v>20</v>
      </c>
      <c r="P8" s="2" t="s">
        <v>21</v>
      </c>
      <c r="Q8" s="2" t="s">
        <v>19</v>
      </c>
      <c r="R8" s="2" t="s">
        <v>20</v>
      </c>
      <c r="S8" s="2" t="s">
        <v>21</v>
      </c>
      <c r="T8" s="2" t="s">
        <v>19</v>
      </c>
      <c r="U8" s="2" t="s">
        <v>20</v>
      </c>
    </row>
    <row r="9" spans="1:21" s="4" customFormat="1" ht="6" customHeight="1">
      <c r="A9" s="3">
        <v>1</v>
      </c>
      <c r="B9" s="3">
        <v>2</v>
      </c>
      <c r="C9" s="3">
        <v>4</v>
      </c>
      <c r="D9" s="3">
        <v>5</v>
      </c>
      <c r="E9" s="3">
        <v>6</v>
      </c>
      <c r="F9" s="3">
        <v>7</v>
      </c>
      <c r="G9" s="3"/>
      <c r="H9" s="3">
        <v>8</v>
      </c>
      <c r="I9" s="14">
        <v>9</v>
      </c>
      <c r="J9" s="3"/>
      <c r="K9" s="3">
        <v>8</v>
      </c>
      <c r="L9" s="14">
        <v>9</v>
      </c>
      <c r="M9" s="3"/>
      <c r="N9" s="3">
        <v>8</v>
      </c>
      <c r="O9" s="14">
        <v>9</v>
      </c>
      <c r="P9" s="3"/>
      <c r="Q9" s="3">
        <v>8</v>
      </c>
      <c r="R9" s="14">
        <v>9</v>
      </c>
    </row>
    <row r="10" spans="1:21" s="16" customFormat="1" ht="15.75">
      <c r="A10" s="38">
        <v>1</v>
      </c>
      <c r="B10" s="39" t="s">
        <v>56</v>
      </c>
      <c r="C10" s="40"/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7"/>
      <c r="R10" s="47"/>
      <c r="S10" s="48"/>
      <c r="T10" s="48"/>
      <c r="U10" s="48"/>
    </row>
    <row r="11" spans="1:21" s="26" customFormat="1">
      <c r="A11" s="23"/>
      <c r="B11" s="24" t="s">
        <v>48</v>
      </c>
      <c r="C11" s="25"/>
      <c r="D11" s="22">
        <f>SUM(D14,D17,D20,D23,D27,D30,D33,D36,D39,D42,D45,D48,D52,D55,D58,D61,D64,D67,D71,D75)</f>
        <v>11274644</v>
      </c>
      <c r="E11" s="22">
        <f t="shared" ref="E11:U11" si="0">SUM(E14,E17,E20,E23,E27,E30,E33,E36,E39,E42,E45,E48,E52,E55,E58,E61,E64,E67,E71,E75)</f>
        <v>10774723</v>
      </c>
      <c r="F11" s="22">
        <f t="shared" si="0"/>
        <v>499921</v>
      </c>
      <c r="G11" s="22">
        <f t="shared" si="0"/>
        <v>3707274</v>
      </c>
      <c r="H11" s="22">
        <f t="shared" si="0"/>
        <v>3690622</v>
      </c>
      <c r="I11" s="22">
        <f t="shared" si="0"/>
        <v>16652</v>
      </c>
      <c r="J11" s="22">
        <f t="shared" si="0"/>
        <v>5467370</v>
      </c>
      <c r="K11" s="22">
        <f t="shared" si="0"/>
        <v>4984101</v>
      </c>
      <c r="L11" s="22">
        <f t="shared" si="0"/>
        <v>483269</v>
      </c>
      <c r="M11" s="22">
        <f t="shared" si="0"/>
        <v>2100000</v>
      </c>
      <c r="N11" s="22">
        <f t="shared" si="0"/>
        <v>2100000</v>
      </c>
      <c r="O11" s="22">
        <f t="shared" si="0"/>
        <v>0</v>
      </c>
      <c r="P11" s="22">
        <f t="shared" si="0"/>
        <v>0</v>
      </c>
      <c r="Q11" s="22">
        <f t="shared" si="0"/>
        <v>0</v>
      </c>
      <c r="R11" s="22">
        <f t="shared" si="0"/>
        <v>0</v>
      </c>
      <c r="S11" s="22">
        <f t="shared" si="0"/>
        <v>0</v>
      </c>
      <c r="T11" s="22">
        <f t="shared" si="0"/>
        <v>0</v>
      </c>
      <c r="U11" s="22">
        <f t="shared" si="0"/>
        <v>0</v>
      </c>
    </row>
    <row r="12" spans="1:21" s="1" customFormat="1" ht="11.25">
      <c r="A12" s="83" t="s">
        <v>8</v>
      </c>
      <c r="B12" s="7"/>
      <c r="C12" s="8"/>
      <c r="D12" s="8"/>
      <c r="E12" s="8"/>
      <c r="F12" s="8"/>
      <c r="G12" s="12"/>
      <c r="H12" s="12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 s="1" customFormat="1" ht="15">
      <c r="A13" s="83"/>
      <c r="B13" s="5" t="s">
        <v>9</v>
      </c>
      <c r="C13" s="32" t="s">
        <v>128</v>
      </c>
      <c r="D13" s="31"/>
      <c r="E13" s="31"/>
      <c r="F13" s="31"/>
      <c r="G13" s="30"/>
      <c r="H13" s="3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52"/>
      <c r="T13" s="52"/>
      <c r="U13" s="52"/>
    </row>
    <row r="14" spans="1:21" s="59" customFormat="1">
      <c r="A14" s="83"/>
      <c r="B14" s="53" t="s">
        <v>10</v>
      </c>
      <c r="C14" s="53" t="s">
        <v>13</v>
      </c>
      <c r="D14" s="54">
        <f>SUM(E14:F14)</f>
        <v>1319454</v>
      </c>
      <c r="E14" s="55">
        <f>SUM(H14,K14,N14)</f>
        <v>819533</v>
      </c>
      <c r="F14" s="55">
        <f>SUM(I14,L14,O14)</f>
        <v>499921</v>
      </c>
      <c r="G14" s="56">
        <f>SUM(H14:I14)</f>
        <v>44001</v>
      </c>
      <c r="H14" s="57">
        <v>27349</v>
      </c>
      <c r="I14" s="58">
        <v>16652</v>
      </c>
      <c r="J14" s="56">
        <f>SUM(K14:L14)</f>
        <v>1275453</v>
      </c>
      <c r="K14" s="57">
        <v>792184</v>
      </c>
      <c r="L14" s="58">
        <v>483269</v>
      </c>
      <c r="M14" s="56">
        <f>SUM(N14:O14)</f>
        <v>0</v>
      </c>
      <c r="N14" s="57">
        <v>0</v>
      </c>
      <c r="O14" s="55">
        <v>0</v>
      </c>
      <c r="P14" s="63">
        <f t="shared" ref="P14:U14" si="1">SUM(P17,P20,P23,P26,P30,P33,P36,P39,P42,P45,P48,P51,P55,P58,P61,P64,P67,P78,)</f>
        <v>0</v>
      </c>
      <c r="Q14" s="63">
        <f t="shared" si="1"/>
        <v>0</v>
      </c>
      <c r="R14" s="63">
        <f t="shared" si="1"/>
        <v>0</v>
      </c>
      <c r="S14" s="63">
        <f t="shared" si="1"/>
        <v>0</v>
      </c>
      <c r="T14" s="63">
        <f t="shared" si="1"/>
        <v>0</v>
      </c>
      <c r="U14" s="63">
        <f t="shared" si="1"/>
        <v>0</v>
      </c>
    </row>
    <row r="15" spans="1:21" s="1" customFormat="1" ht="11.25">
      <c r="A15" s="83" t="s">
        <v>12</v>
      </c>
      <c r="B15" s="7"/>
      <c r="C15" s="8"/>
      <c r="D15" s="8"/>
      <c r="E15" s="8"/>
      <c r="F15" s="8"/>
      <c r="G15" s="12"/>
      <c r="H15" s="12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 s="1" customFormat="1" ht="16.5" customHeight="1">
      <c r="A16" s="83"/>
      <c r="B16" s="5" t="s">
        <v>9</v>
      </c>
      <c r="C16" s="89" t="s">
        <v>23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35"/>
      <c r="P16" s="35"/>
      <c r="Q16" s="35"/>
      <c r="R16" s="35"/>
      <c r="S16" s="52"/>
      <c r="T16" s="52"/>
      <c r="U16" s="52"/>
    </row>
    <row r="17" spans="1:21" s="59" customFormat="1">
      <c r="A17" s="83"/>
      <c r="B17" s="53" t="s">
        <v>10</v>
      </c>
      <c r="C17" s="53" t="s">
        <v>13</v>
      </c>
      <c r="D17" s="54">
        <f>SUM(E17:F17)</f>
        <v>380000</v>
      </c>
      <c r="E17" s="55">
        <f>SUM(H17,K17,N17)</f>
        <v>380000</v>
      </c>
      <c r="F17" s="55">
        <f>SUM(I17,L17,O17)</f>
        <v>0</v>
      </c>
      <c r="G17" s="56">
        <f>SUM(H17:I17)</f>
        <v>380000</v>
      </c>
      <c r="H17" s="57">
        <v>380000</v>
      </c>
      <c r="I17" s="58">
        <v>0</v>
      </c>
      <c r="J17" s="56">
        <f>SUM(K17:L17)</f>
        <v>0</v>
      </c>
      <c r="K17" s="57">
        <v>0</v>
      </c>
      <c r="L17" s="58">
        <v>0</v>
      </c>
      <c r="M17" s="56">
        <f>SUM(N17:O17)</f>
        <v>0</v>
      </c>
      <c r="N17" s="57">
        <v>0</v>
      </c>
      <c r="O17" s="57">
        <v>0</v>
      </c>
      <c r="P17" s="63">
        <f t="shared" ref="P17:U17" si="2">SUM(P20,P23,P26,P29,P33,P36,P39,P42,P45,P48,P51,P54,P58,P61,P64,P67,P78,P81,)</f>
        <v>0</v>
      </c>
      <c r="Q17" s="63">
        <f t="shared" si="2"/>
        <v>0</v>
      </c>
      <c r="R17" s="63">
        <f t="shared" si="2"/>
        <v>0</v>
      </c>
      <c r="S17" s="63">
        <f t="shared" si="2"/>
        <v>0</v>
      </c>
      <c r="T17" s="63">
        <f t="shared" si="2"/>
        <v>0</v>
      </c>
      <c r="U17" s="63">
        <f t="shared" si="2"/>
        <v>0</v>
      </c>
    </row>
    <row r="18" spans="1:21" s="1" customFormat="1" ht="11.25">
      <c r="A18" s="83" t="s">
        <v>14</v>
      </c>
      <c r="B18" s="7"/>
      <c r="C18" s="8"/>
      <c r="D18" s="8"/>
      <c r="E18" s="8"/>
      <c r="F18" s="8"/>
      <c r="G18" s="12"/>
      <c r="H18" s="12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1" s="1" customFormat="1" ht="15">
      <c r="A19" s="83"/>
      <c r="B19" s="5" t="s">
        <v>9</v>
      </c>
      <c r="C19" s="32" t="s">
        <v>24</v>
      </c>
      <c r="D19" s="31"/>
      <c r="E19" s="31"/>
      <c r="F19" s="31"/>
      <c r="G19" s="30"/>
      <c r="H19" s="3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52"/>
      <c r="T19" s="52"/>
      <c r="U19" s="52"/>
    </row>
    <row r="20" spans="1:21" s="59" customFormat="1">
      <c r="A20" s="83"/>
      <c r="B20" s="53" t="s">
        <v>10</v>
      </c>
      <c r="C20" s="53" t="s">
        <v>13</v>
      </c>
      <c r="D20" s="54">
        <f>SUM(E20:F20)</f>
        <v>28000</v>
      </c>
      <c r="E20" s="55">
        <f>SUM(H20,K20,N20)</f>
        <v>28000</v>
      </c>
      <c r="F20" s="55">
        <f>SUM(I20,L20,O20)</f>
        <v>0</v>
      </c>
      <c r="G20" s="56">
        <f>SUM(H20:I20)</f>
        <v>28000</v>
      </c>
      <c r="H20" s="57">
        <v>28000</v>
      </c>
      <c r="I20" s="58">
        <v>0</v>
      </c>
      <c r="J20" s="56">
        <f>SUM(K20:L20)</f>
        <v>0</v>
      </c>
      <c r="K20" s="57">
        <v>0</v>
      </c>
      <c r="L20" s="58">
        <v>0</v>
      </c>
      <c r="M20" s="56">
        <f>SUM(N20:O20)</f>
        <v>0</v>
      </c>
      <c r="N20" s="57">
        <v>0</v>
      </c>
      <c r="O20" s="57">
        <v>0</v>
      </c>
      <c r="P20" s="63">
        <f t="shared" ref="P20:U20" si="3">SUM(P23,P26,P29,P32,P36,P39,P42,P45,P48,P51,P54,P57,P61,P64,P67,P78,P81,P84,)</f>
        <v>0</v>
      </c>
      <c r="Q20" s="63">
        <f t="shared" si="3"/>
        <v>0</v>
      </c>
      <c r="R20" s="63">
        <f t="shared" si="3"/>
        <v>0</v>
      </c>
      <c r="S20" s="63">
        <f t="shared" si="3"/>
        <v>0</v>
      </c>
      <c r="T20" s="63">
        <f t="shared" si="3"/>
        <v>0</v>
      </c>
      <c r="U20" s="63">
        <f t="shared" si="3"/>
        <v>0</v>
      </c>
    </row>
    <row r="21" spans="1:21" s="1" customFormat="1" ht="11.25">
      <c r="A21" s="83" t="s">
        <v>15</v>
      </c>
      <c r="B21" s="7"/>
      <c r="C21" s="8"/>
      <c r="D21" s="8"/>
      <c r="E21" s="8"/>
      <c r="F21" s="8"/>
      <c r="G21" s="12"/>
      <c r="H21" s="12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1" s="1" customFormat="1" ht="16.5" customHeight="1">
      <c r="A22" s="83"/>
      <c r="B22" s="5" t="s">
        <v>9</v>
      </c>
      <c r="C22" s="89" t="s">
        <v>25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35"/>
      <c r="P22" s="35"/>
      <c r="Q22" s="35"/>
      <c r="R22" s="35"/>
      <c r="S22" s="52"/>
      <c r="T22" s="52"/>
      <c r="U22" s="52"/>
    </row>
    <row r="23" spans="1:21" s="59" customFormat="1">
      <c r="A23" s="83"/>
      <c r="B23" s="53" t="s">
        <v>10</v>
      </c>
      <c r="C23" s="53" t="s">
        <v>13</v>
      </c>
      <c r="D23" s="54">
        <f>SUM(E23:F23)</f>
        <v>39000</v>
      </c>
      <c r="E23" s="55">
        <f>SUM(H23,K23,N23)</f>
        <v>39000</v>
      </c>
      <c r="F23" s="55">
        <f>SUM(I23,L23,O23)</f>
        <v>0</v>
      </c>
      <c r="G23" s="56">
        <f>SUM(H23:I23)</f>
        <v>39000</v>
      </c>
      <c r="H23" s="57">
        <v>39000</v>
      </c>
      <c r="I23" s="58">
        <v>0</v>
      </c>
      <c r="J23" s="56">
        <f>SUM(K23:L23)</f>
        <v>0</v>
      </c>
      <c r="K23" s="57">
        <v>0</v>
      </c>
      <c r="L23" s="58">
        <v>0</v>
      </c>
      <c r="M23" s="56">
        <f>SUM(N23:O23)</f>
        <v>0</v>
      </c>
      <c r="N23" s="57">
        <v>0</v>
      </c>
      <c r="O23" s="57">
        <v>0</v>
      </c>
      <c r="P23" s="63">
        <f t="shared" ref="P23:U23" si="4">SUM(P26,P29,P32,P35,P39,P42,P45,P48,P51,P54,P57,P60,P64,P67,P78,P81,P84,P87,)</f>
        <v>0</v>
      </c>
      <c r="Q23" s="63">
        <f t="shared" si="4"/>
        <v>0</v>
      </c>
      <c r="R23" s="63">
        <f t="shared" si="4"/>
        <v>0</v>
      </c>
      <c r="S23" s="63">
        <f t="shared" si="4"/>
        <v>0</v>
      </c>
      <c r="T23" s="63">
        <f t="shared" si="4"/>
        <v>0</v>
      </c>
      <c r="U23" s="63">
        <f t="shared" si="4"/>
        <v>0</v>
      </c>
    </row>
    <row r="24" spans="1:21" s="1" customFormat="1">
      <c r="A24" s="10"/>
      <c r="B24" s="17"/>
      <c r="C24" s="18"/>
      <c r="D24" s="13"/>
      <c r="E24" s="19"/>
      <c r="F24" s="19"/>
      <c r="G24" s="13"/>
      <c r="H24" s="13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1" s="1" customFormat="1" ht="11.25">
      <c r="A25" s="83" t="s">
        <v>26</v>
      </c>
      <c r="B25" s="7"/>
      <c r="C25" s="8"/>
      <c r="D25" s="8"/>
      <c r="E25" s="8"/>
      <c r="F25" s="8"/>
      <c r="G25" s="12"/>
      <c r="H25" s="12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1" s="1" customFormat="1" ht="15">
      <c r="A26" s="83"/>
      <c r="B26" s="5" t="s">
        <v>9</v>
      </c>
      <c r="C26" s="32" t="s">
        <v>27</v>
      </c>
      <c r="D26" s="31"/>
      <c r="E26" s="31"/>
      <c r="F26" s="31"/>
      <c r="G26" s="30"/>
      <c r="H26" s="30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  <c r="T26" s="52"/>
      <c r="U26" s="52"/>
    </row>
    <row r="27" spans="1:21" s="59" customFormat="1">
      <c r="A27" s="83"/>
      <c r="B27" s="53" t="s">
        <v>10</v>
      </c>
      <c r="C27" s="53" t="s">
        <v>13</v>
      </c>
      <c r="D27" s="54">
        <f>SUM(E27:F27)</f>
        <v>17000</v>
      </c>
      <c r="E27" s="55">
        <f>SUM(H27,K27,N27)</f>
        <v>17000</v>
      </c>
      <c r="F27" s="55">
        <f>SUM(I27,L27,O27)</f>
        <v>0</v>
      </c>
      <c r="G27" s="56">
        <f>SUM(H27:I27)</f>
        <v>17000</v>
      </c>
      <c r="H27" s="57">
        <v>17000</v>
      </c>
      <c r="I27" s="58">
        <v>0</v>
      </c>
      <c r="J27" s="56">
        <f>SUM(K27:L27)</f>
        <v>0</v>
      </c>
      <c r="K27" s="57">
        <v>0</v>
      </c>
      <c r="L27" s="58">
        <v>0</v>
      </c>
      <c r="M27" s="56">
        <f>SUM(N27:O27)</f>
        <v>0</v>
      </c>
      <c r="N27" s="57">
        <v>0</v>
      </c>
      <c r="O27" s="57">
        <v>0</v>
      </c>
      <c r="P27" s="63"/>
      <c r="Q27" s="63"/>
      <c r="R27" s="63"/>
      <c r="S27" s="63"/>
      <c r="T27" s="63"/>
      <c r="U27" s="63"/>
    </row>
    <row r="28" spans="1:21" s="1" customFormat="1" ht="11.25">
      <c r="A28" s="83" t="s">
        <v>28</v>
      </c>
      <c r="B28" s="7"/>
      <c r="C28" s="8"/>
      <c r="D28" s="8"/>
      <c r="E28" s="8"/>
      <c r="F28" s="8"/>
      <c r="G28" s="12"/>
      <c r="H28" s="12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21" s="1" customFormat="1" ht="16.5" customHeight="1">
      <c r="A29" s="83"/>
      <c r="B29" s="5" t="s">
        <v>9</v>
      </c>
      <c r="C29" s="89" t="s">
        <v>29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35"/>
      <c r="P29" s="35"/>
      <c r="Q29" s="35"/>
      <c r="R29" s="35"/>
      <c r="S29" s="52"/>
      <c r="T29" s="52"/>
      <c r="U29" s="52"/>
    </row>
    <row r="30" spans="1:21" s="59" customFormat="1">
      <c r="A30" s="83"/>
      <c r="B30" s="53" t="s">
        <v>10</v>
      </c>
      <c r="C30" s="53" t="s">
        <v>13</v>
      </c>
      <c r="D30" s="54">
        <f>SUM(E30:F30)</f>
        <v>12000</v>
      </c>
      <c r="E30" s="55">
        <f>SUM(H30,K30,N30)</f>
        <v>12000</v>
      </c>
      <c r="F30" s="55">
        <f>SUM(I30,L30,O30)</f>
        <v>0</v>
      </c>
      <c r="G30" s="56">
        <f>SUM(H30:I30)</f>
        <v>12000</v>
      </c>
      <c r="H30" s="57">
        <v>12000</v>
      </c>
      <c r="I30" s="58">
        <v>0</v>
      </c>
      <c r="J30" s="56">
        <f>SUM(K30:L30)</f>
        <v>0</v>
      </c>
      <c r="K30" s="57">
        <v>0</v>
      </c>
      <c r="L30" s="58">
        <v>0</v>
      </c>
      <c r="M30" s="56">
        <f>SUM(N30:O30)</f>
        <v>0</v>
      </c>
      <c r="N30" s="57">
        <v>0</v>
      </c>
      <c r="O30" s="55">
        <v>0</v>
      </c>
      <c r="P30" s="63"/>
      <c r="Q30" s="63"/>
      <c r="R30" s="63"/>
      <c r="S30" s="63"/>
      <c r="T30" s="63"/>
      <c r="U30" s="63"/>
    </row>
    <row r="31" spans="1:21" s="1" customFormat="1" ht="11.25">
      <c r="A31" s="83" t="s">
        <v>30</v>
      </c>
      <c r="B31" s="7"/>
      <c r="C31" s="8"/>
      <c r="D31" s="8"/>
      <c r="E31" s="8"/>
      <c r="F31" s="8"/>
      <c r="G31" s="12"/>
      <c r="H31" s="12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1" s="1" customFormat="1" ht="15">
      <c r="A32" s="83"/>
      <c r="B32" s="5" t="s">
        <v>9</v>
      </c>
      <c r="C32" s="32" t="s">
        <v>31</v>
      </c>
      <c r="D32" s="31"/>
      <c r="E32" s="31"/>
      <c r="F32" s="31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52"/>
      <c r="T32" s="52"/>
      <c r="U32" s="52"/>
    </row>
    <row r="33" spans="1:21" s="59" customFormat="1">
      <c r="A33" s="83"/>
      <c r="B33" s="53" t="s">
        <v>10</v>
      </c>
      <c r="C33" s="53" t="s">
        <v>13</v>
      </c>
      <c r="D33" s="54">
        <f>SUM(E33:F33)</f>
        <v>70000</v>
      </c>
      <c r="E33" s="55">
        <f>SUM(H33,K33,N33)</f>
        <v>70000</v>
      </c>
      <c r="F33" s="55">
        <f>SUM(I33,L33,O33)</f>
        <v>0</v>
      </c>
      <c r="G33" s="56">
        <f>SUM(H33:I33)</f>
        <v>70000</v>
      </c>
      <c r="H33" s="57">
        <v>70000</v>
      </c>
      <c r="I33" s="58">
        <v>0</v>
      </c>
      <c r="J33" s="56">
        <f>SUM(K33:L33)</f>
        <v>0</v>
      </c>
      <c r="K33" s="57">
        <v>0</v>
      </c>
      <c r="L33" s="58">
        <v>0</v>
      </c>
      <c r="M33" s="56">
        <f>SUM(N33:O33)</f>
        <v>0</v>
      </c>
      <c r="N33" s="57">
        <v>0</v>
      </c>
      <c r="O33" s="55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</row>
    <row r="34" spans="1:21" s="1" customFormat="1" ht="11.25">
      <c r="A34" s="83" t="s">
        <v>32</v>
      </c>
      <c r="B34" s="7"/>
      <c r="C34" s="8"/>
      <c r="D34" s="8"/>
      <c r="E34" s="8"/>
      <c r="F34" s="8"/>
      <c r="G34" s="12"/>
      <c r="H34" s="12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21" s="1" customFormat="1" ht="16.5" customHeight="1">
      <c r="A35" s="83"/>
      <c r="B35" s="5" t="s">
        <v>9</v>
      </c>
      <c r="C35" s="89" t="s">
        <v>33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35"/>
      <c r="P35" s="35"/>
      <c r="Q35" s="35"/>
      <c r="R35" s="35"/>
      <c r="S35" s="52"/>
      <c r="T35" s="52"/>
      <c r="U35" s="52"/>
    </row>
    <row r="36" spans="1:21" s="59" customFormat="1">
      <c r="A36" s="83"/>
      <c r="B36" s="53" t="s">
        <v>10</v>
      </c>
      <c r="C36" s="53" t="s">
        <v>13</v>
      </c>
      <c r="D36" s="54">
        <f>SUM(E36:F36)</f>
        <v>38000</v>
      </c>
      <c r="E36" s="55">
        <f>SUM(H36,K36,N36)</f>
        <v>38000</v>
      </c>
      <c r="F36" s="55">
        <f>SUM(I36,L36,O36)</f>
        <v>0</v>
      </c>
      <c r="G36" s="56">
        <f>SUM(H36:I36)</f>
        <v>38000</v>
      </c>
      <c r="H36" s="57">
        <v>38000</v>
      </c>
      <c r="I36" s="58">
        <v>0</v>
      </c>
      <c r="J36" s="56">
        <f>SUM(K36:L36)</f>
        <v>0</v>
      </c>
      <c r="K36" s="57">
        <v>0</v>
      </c>
      <c r="L36" s="58">
        <v>0</v>
      </c>
      <c r="M36" s="56">
        <f>SUM(N36:O36)</f>
        <v>0</v>
      </c>
      <c r="N36" s="57">
        <v>0</v>
      </c>
      <c r="O36" s="57">
        <v>0</v>
      </c>
      <c r="P36" s="64"/>
      <c r="Q36" s="64"/>
      <c r="R36" s="64"/>
      <c r="S36" s="64"/>
      <c r="T36" s="64"/>
      <c r="U36" s="64"/>
    </row>
    <row r="37" spans="1:21" s="1" customFormat="1" ht="11.25">
      <c r="A37" s="83" t="s">
        <v>34</v>
      </c>
      <c r="B37" s="7"/>
      <c r="C37" s="8"/>
      <c r="D37" s="8"/>
      <c r="E37" s="8"/>
      <c r="F37" s="8"/>
      <c r="G37" s="12"/>
      <c r="H37" s="12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21" s="1" customFormat="1" ht="15">
      <c r="A38" s="83"/>
      <c r="B38" s="5" t="s">
        <v>9</v>
      </c>
      <c r="C38" s="32" t="s">
        <v>35</v>
      </c>
      <c r="D38" s="31"/>
      <c r="E38" s="31"/>
      <c r="F38" s="31"/>
      <c r="G38" s="30"/>
      <c r="H38" s="3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52"/>
      <c r="T38" s="52"/>
      <c r="U38" s="52"/>
    </row>
    <row r="39" spans="1:21" s="59" customFormat="1">
      <c r="A39" s="83"/>
      <c r="B39" s="53" t="s">
        <v>10</v>
      </c>
      <c r="C39" s="53" t="s">
        <v>13</v>
      </c>
      <c r="D39" s="54">
        <f>SUM(E39:F39)</f>
        <v>62000</v>
      </c>
      <c r="E39" s="55">
        <f>SUM(H39,K39,N39)</f>
        <v>62000</v>
      </c>
      <c r="F39" s="55">
        <f>SUM(I39,L39,O39)</f>
        <v>0</v>
      </c>
      <c r="G39" s="56">
        <f>SUM(H39:I39)</f>
        <v>62000</v>
      </c>
      <c r="H39" s="57">
        <v>62000</v>
      </c>
      <c r="I39" s="58">
        <v>0</v>
      </c>
      <c r="J39" s="56">
        <f>SUM(K39:L39)</f>
        <v>0</v>
      </c>
      <c r="K39" s="57">
        <v>0</v>
      </c>
      <c r="L39" s="58">
        <v>0</v>
      </c>
      <c r="M39" s="56">
        <f>SUM(N39:O39)</f>
        <v>0</v>
      </c>
      <c r="N39" s="57">
        <v>0</v>
      </c>
      <c r="O39" s="57">
        <v>0</v>
      </c>
      <c r="P39" s="64"/>
      <c r="Q39" s="64"/>
      <c r="R39" s="64"/>
      <c r="S39" s="64"/>
      <c r="T39" s="64"/>
      <c r="U39" s="64"/>
    </row>
    <row r="40" spans="1:21" s="1" customFormat="1" ht="11.25">
      <c r="A40" s="83" t="s">
        <v>36</v>
      </c>
      <c r="B40" s="7"/>
      <c r="C40" s="8"/>
      <c r="D40" s="8"/>
      <c r="E40" s="8"/>
      <c r="F40" s="8"/>
      <c r="G40" s="12"/>
      <c r="H40" s="12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21" s="1" customFormat="1" ht="16.5" customHeight="1">
      <c r="A41" s="83"/>
      <c r="B41" s="5" t="s">
        <v>9</v>
      </c>
      <c r="C41" s="89" t="s">
        <v>37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35"/>
      <c r="P41" s="35"/>
      <c r="Q41" s="35"/>
      <c r="R41" s="35"/>
      <c r="S41" s="52"/>
      <c r="T41" s="52"/>
      <c r="U41" s="52"/>
    </row>
    <row r="42" spans="1:21" s="59" customFormat="1">
      <c r="A42" s="83"/>
      <c r="B42" s="53" t="s">
        <v>10</v>
      </c>
      <c r="C42" s="53" t="s">
        <v>13</v>
      </c>
      <c r="D42" s="54">
        <f>SUM(E42:F42)</f>
        <v>100000</v>
      </c>
      <c r="E42" s="55">
        <f>SUM(H42,K42,N42)</f>
        <v>100000</v>
      </c>
      <c r="F42" s="55">
        <f>SUM(I42,L42,O42)</f>
        <v>0</v>
      </c>
      <c r="G42" s="56">
        <f>SUM(H42:I42)</f>
        <v>100000</v>
      </c>
      <c r="H42" s="57">
        <v>100000</v>
      </c>
      <c r="I42" s="58">
        <v>0</v>
      </c>
      <c r="J42" s="56">
        <f>SUM(K42:L42)</f>
        <v>0</v>
      </c>
      <c r="K42" s="57">
        <v>0</v>
      </c>
      <c r="L42" s="58">
        <v>0</v>
      </c>
      <c r="M42" s="56">
        <f>SUM(N42:O42)</f>
        <v>0</v>
      </c>
      <c r="N42" s="57">
        <v>0</v>
      </c>
      <c r="O42" s="57">
        <v>0</v>
      </c>
      <c r="P42" s="64"/>
      <c r="Q42" s="64"/>
      <c r="R42" s="64"/>
      <c r="S42" s="64"/>
      <c r="T42" s="64"/>
      <c r="U42" s="64"/>
    </row>
    <row r="43" spans="1:21" s="1" customFormat="1" ht="11.25">
      <c r="A43" s="83" t="s">
        <v>38</v>
      </c>
      <c r="B43" s="7"/>
      <c r="C43" s="8"/>
      <c r="D43" s="8"/>
      <c r="E43" s="8"/>
      <c r="F43" s="8"/>
      <c r="G43" s="12"/>
      <c r="H43" s="12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21" s="1" customFormat="1" ht="15">
      <c r="A44" s="83"/>
      <c r="B44" s="5" t="s">
        <v>9</v>
      </c>
      <c r="C44" s="32" t="s">
        <v>39</v>
      </c>
      <c r="D44" s="31"/>
      <c r="E44" s="31"/>
      <c r="F44" s="31"/>
      <c r="G44" s="30"/>
      <c r="H44" s="30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52"/>
      <c r="T44" s="52"/>
      <c r="U44" s="52"/>
    </row>
    <row r="45" spans="1:21" s="59" customFormat="1">
      <c r="A45" s="83"/>
      <c r="B45" s="53" t="s">
        <v>10</v>
      </c>
      <c r="C45" s="53" t="s">
        <v>13</v>
      </c>
      <c r="D45" s="54">
        <f>SUM(E45:F45)</f>
        <v>96000</v>
      </c>
      <c r="E45" s="55">
        <f>SUM(H45,K45,N45)</f>
        <v>96000</v>
      </c>
      <c r="F45" s="55">
        <f>SUM(I45,L45,O45)</f>
        <v>0</v>
      </c>
      <c r="G45" s="56">
        <f>SUM(H45:I45)</f>
        <v>96000</v>
      </c>
      <c r="H45" s="57">
        <v>96000</v>
      </c>
      <c r="I45" s="58">
        <v>0</v>
      </c>
      <c r="J45" s="56">
        <f>SUM(K45:L45)</f>
        <v>0</v>
      </c>
      <c r="K45" s="57">
        <v>0</v>
      </c>
      <c r="L45" s="58">
        <v>0</v>
      </c>
      <c r="M45" s="56">
        <f>SUM(N45:O45)</f>
        <v>0</v>
      </c>
      <c r="N45" s="57">
        <v>0</v>
      </c>
      <c r="O45" s="57">
        <v>0</v>
      </c>
      <c r="P45" s="64"/>
      <c r="Q45" s="64"/>
      <c r="R45" s="64"/>
      <c r="S45" s="64"/>
      <c r="T45" s="64"/>
      <c r="U45" s="64"/>
    </row>
    <row r="46" spans="1:21" s="1" customFormat="1" ht="11.25">
      <c r="A46" s="83" t="s">
        <v>40</v>
      </c>
      <c r="B46" s="7"/>
      <c r="C46" s="8"/>
      <c r="D46" s="8"/>
      <c r="E46" s="8"/>
      <c r="F46" s="8"/>
      <c r="G46" s="12"/>
      <c r="H46" s="12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21" s="1" customFormat="1" ht="16.5" customHeight="1">
      <c r="A47" s="83"/>
      <c r="B47" s="5" t="s">
        <v>9</v>
      </c>
      <c r="C47" s="89" t="s">
        <v>41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35"/>
      <c r="P47" s="35"/>
      <c r="Q47" s="35"/>
      <c r="R47" s="35"/>
      <c r="S47" s="52"/>
      <c r="T47" s="52"/>
      <c r="U47" s="52"/>
    </row>
    <row r="48" spans="1:21" s="59" customFormat="1">
      <c r="A48" s="83"/>
      <c r="B48" s="53" t="s">
        <v>10</v>
      </c>
      <c r="C48" s="53" t="s">
        <v>13</v>
      </c>
      <c r="D48" s="54">
        <f>SUM(E48:F48)</f>
        <v>30000</v>
      </c>
      <c r="E48" s="55">
        <f>SUM(H48,K48,N48)</f>
        <v>30000</v>
      </c>
      <c r="F48" s="55">
        <f>SUM(I48,L48,O48)</f>
        <v>0</v>
      </c>
      <c r="G48" s="56">
        <f>SUM(H48:I48)</f>
        <v>30000</v>
      </c>
      <c r="H48" s="57">
        <v>30000</v>
      </c>
      <c r="I48" s="58">
        <v>0</v>
      </c>
      <c r="J48" s="56">
        <f>SUM(K48:L48)</f>
        <v>0</v>
      </c>
      <c r="K48" s="57">
        <v>0</v>
      </c>
      <c r="L48" s="58">
        <v>0</v>
      </c>
      <c r="M48" s="56">
        <f>SUM(N48:O48)</f>
        <v>0</v>
      </c>
      <c r="N48" s="57">
        <v>0</v>
      </c>
      <c r="O48" s="57">
        <v>0</v>
      </c>
      <c r="P48" s="64"/>
      <c r="Q48" s="64"/>
      <c r="R48" s="64"/>
      <c r="S48" s="64"/>
      <c r="T48" s="64"/>
      <c r="U48" s="64"/>
    </row>
    <row r="49" spans="1:21" s="1" customFormat="1">
      <c r="A49" s="10"/>
      <c r="B49" s="17"/>
      <c r="C49" s="18"/>
      <c r="D49" s="13"/>
      <c r="E49" s="19"/>
      <c r="F49" s="19"/>
      <c r="G49" s="13"/>
      <c r="H49" s="13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21" s="1" customFormat="1" ht="11.25">
      <c r="A50" s="83" t="s">
        <v>42</v>
      </c>
      <c r="B50" s="7"/>
      <c r="C50" s="8"/>
      <c r="D50" s="8"/>
      <c r="E50" s="8"/>
      <c r="F50" s="8"/>
      <c r="G50" s="12"/>
      <c r="H50" s="12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21" s="1" customFormat="1" ht="15">
      <c r="A51" s="83"/>
      <c r="B51" s="5" t="s">
        <v>9</v>
      </c>
      <c r="C51" s="32" t="s">
        <v>43</v>
      </c>
      <c r="D51" s="31"/>
      <c r="E51" s="31"/>
      <c r="F51" s="31"/>
      <c r="G51" s="30"/>
      <c r="H51" s="3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52"/>
      <c r="T51" s="52"/>
      <c r="U51" s="52"/>
    </row>
    <row r="52" spans="1:21" s="59" customFormat="1">
      <c r="A52" s="83"/>
      <c r="B52" s="53" t="s">
        <v>10</v>
      </c>
      <c r="C52" s="53" t="s">
        <v>13</v>
      </c>
      <c r="D52" s="54">
        <f>SUM(E52:F52)</f>
        <v>40000</v>
      </c>
      <c r="E52" s="55">
        <f>SUM(H52,K52,N52)</f>
        <v>40000</v>
      </c>
      <c r="F52" s="55">
        <f>SUM(I52,L52,O52)</f>
        <v>0</v>
      </c>
      <c r="G52" s="56">
        <f>SUM(H52:I52)</f>
        <v>40000</v>
      </c>
      <c r="H52" s="57">
        <v>40000</v>
      </c>
      <c r="I52" s="58">
        <v>0</v>
      </c>
      <c r="J52" s="56">
        <f>SUM(K52:L52)</f>
        <v>0</v>
      </c>
      <c r="K52" s="57">
        <v>0</v>
      </c>
      <c r="L52" s="58">
        <v>0</v>
      </c>
      <c r="M52" s="56">
        <f>SUM(N52:O52)</f>
        <v>0</v>
      </c>
      <c r="N52" s="57">
        <v>0</v>
      </c>
      <c r="O52" s="57">
        <v>0</v>
      </c>
      <c r="P52" s="64"/>
      <c r="Q52" s="64"/>
      <c r="R52" s="64"/>
      <c r="S52" s="64"/>
      <c r="T52" s="64"/>
      <c r="U52" s="64"/>
    </row>
    <row r="53" spans="1:21" s="1" customFormat="1" ht="11.25">
      <c r="A53" s="83" t="s">
        <v>44</v>
      </c>
      <c r="B53" s="7"/>
      <c r="C53" s="8"/>
      <c r="D53" s="8"/>
      <c r="E53" s="8"/>
      <c r="F53" s="8"/>
      <c r="G53" s="12"/>
      <c r="H53" s="12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21" s="1" customFormat="1" ht="16.5" customHeight="1">
      <c r="A54" s="83"/>
      <c r="B54" s="5" t="s">
        <v>9</v>
      </c>
      <c r="C54" s="89" t="s">
        <v>45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35"/>
      <c r="P54" s="35"/>
      <c r="Q54" s="35"/>
      <c r="R54" s="35"/>
      <c r="S54" s="52"/>
      <c r="T54" s="52"/>
      <c r="U54" s="52"/>
    </row>
    <row r="55" spans="1:21" s="59" customFormat="1">
      <c r="A55" s="83"/>
      <c r="B55" s="53" t="s">
        <v>10</v>
      </c>
      <c r="C55" s="53" t="s">
        <v>13</v>
      </c>
      <c r="D55" s="54">
        <v>89000</v>
      </c>
      <c r="E55" s="55">
        <v>89000</v>
      </c>
      <c r="F55" s="55">
        <f>SUM(I55,L55,O55)</f>
        <v>0</v>
      </c>
      <c r="G55" s="56">
        <v>89000</v>
      </c>
      <c r="H55" s="57">
        <v>89000</v>
      </c>
      <c r="I55" s="58">
        <v>0</v>
      </c>
      <c r="J55" s="56">
        <f>SUM(K55:L55)</f>
        <v>0</v>
      </c>
      <c r="K55" s="57">
        <v>0</v>
      </c>
      <c r="L55" s="58">
        <v>0</v>
      </c>
      <c r="M55" s="56">
        <f>SUM(N55:O55)</f>
        <v>0</v>
      </c>
      <c r="N55" s="57">
        <v>0</v>
      </c>
      <c r="O55" s="57">
        <v>0</v>
      </c>
      <c r="P55" s="64"/>
      <c r="Q55" s="64"/>
      <c r="R55" s="64"/>
      <c r="S55" s="64"/>
      <c r="T55" s="64"/>
      <c r="U55" s="64"/>
    </row>
    <row r="56" spans="1:21" s="1" customFormat="1" ht="11.25">
      <c r="A56" s="83" t="s">
        <v>46</v>
      </c>
      <c r="B56" s="7"/>
      <c r="C56" s="8"/>
      <c r="D56" s="8"/>
      <c r="E56" s="8"/>
      <c r="F56" s="8"/>
      <c r="G56" s="12"/>
      <c r="H56" s="12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21" s="1" customFormat="1" ht="15">
      <c r="A57" s="83"/>
      <c r="B57" s="5" t="s">
        <v>9</v>
      </c>
      <c r="C57" s="32" t="s">
        <v>47</v>
      </c>
      <c r="D57" s="31"/>
      <c r="E57" s="31"/>
      <c r="F57" s="31"/>
      <c r="G57" s="30"/>
      <c r="H57" s="3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52"/>
      <c r="T57" s="52"/>
      <c r="U57" s="52"/>
    </row>
    <row r="58" spans="1:21" s="59" customFormat="1">
      <c r="A58" s="83"/>
      <c r="B58" s="53" t="s">
        <v>10</v>
      </c>
      <c r="C58" s="53" t="s">
        <v>13</v>
      </c>
      <c r="D58" s="54">
        <f>SUM(E58:F58)</f>
        <v>1958124</v>
      </c>
      <c r="E58" s="55">
        <f>SUM(H58,K58,N58)</f>
        <v>1958124</v>
      </c>
      <c r="F58" s="55">
        <f>SUM(I58,L58,O58)</f>
        <v>0</v>
      </c>
      <c r="G58" s="56">
        <f>SUM(H58:I58)</f>
        <v>1958124</v>
      </c>
      <c r="H58" s="57">
        <v>1958124</v>
      </c>
      <c r="I58" s="58">
        <v>0</v>
      </c>
      <c r="J58" s="56">
        <f>SUM(K58:L58)</f>
        <v>0</v>
      </c>
      <c r="K58" s="57">
        <v>0</v>
      </c>
      <c r="L58" s="58">
        <v>0</v>
      </c>
      <c r="M58" s="56">
        <f>SUM(N58:O58)</f>
        <v>0</v>
      </c>
      <c r="N58" s="57">
        <v>0</v>
      </c>
      <c r="O58" s="57">
        <v>0</v>
      </c>
      <c r="P58" s="64"/>
      <c r="Q58" s="64"/>
      <c r="R58" s="64"/>
      <c r="S58" s="64"/>
      <c r="T58" s="64"/>
      <c r="U58" s="64"/>
    </row>
    <row r="59" spans="1:21" s="1" customFormat="1" ht="11.25">
      <c r="A59" s="83" t="s">
        <v>49</v>
      </c>
      <c r="B59" s="7"/>
      <c r="C59" s="8"/>
      <c r="D59" s="8"/>
      <c r="E59" s="8"/>
      <c r="F59" s="8"/>
      <c r="G59" s="12"/>
      <c r="H59" s="12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21" s="1" customFormat="1" ht="16.5" customHeight="1">
      <c r="A60" s="83"/>
      <c r="B60" s="5" t="s">
        <v>9</v>
      </c>
      <c r="C60" s="89" t="s">
        <v>50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35"/>
      <c r="P60" s="35"/>
      <c r="Q60" s="35"/>
      <c r="R60" s="35"/>
      <c r="S60" s="52"/>
      <c r="T60" s="52"/>
      <c r="U60" s="52"/>
    </row>
    <row r="61" spans="1:21" s="59" customFormat="1">
      <c r="A61" s="83"/>
      <c r="B61" s="53" t="s">
        <v>10</v>
      </c>
      <c r="C61" s="53" t="s">
        <v>13</v>
      </c>
      <c r="D61" s="54">
        <f>SUM(E61:F61)</f>
        <v>1800000</v>
      </c>
      <c r="E61" s="55">
        <f>SUM(H61,K61,N61)</f>
        <v>1800000</v>
      </c>
      <c r="F61" s="55">
        <f>SUM(I61,L61,O61)</f>
        <v>0</v>
      </c>
      <c r="G61" s="56">
        <f>SUM(H61:I61)</f>
        <v>0</v>
      </c>
      <c r="H61" s="57">
        <v>0</v>
      </c>
      <c r="I61" s="58">
        <v>0</v>
      </c>
      <c r="J61" s="56">
        <f>SUM(K61:L61)</f>
        <v>1800000</v>
      </c>
      <c r="K61" s="57">
        <v>1800000</v>
      </c>
      <c r="L61" s="58">
        <v>0</v>
      </c>
      <c r="M61" s="56">
        <f>SUM(N61:O61)</f>
        <v>0</v>
      </c>
      <c r="N61" s="57">
        <v>0</v>
      </c>
      <c r="O61" s="57">
        <v>0</v>
      </c>
      <c r="P61" s="64"/>
      <c r="Q61" s="64"/>
      <c r="R61" s="64"/>
      <c r="S61" s="64"/>
      <c r="T61" s="64"/>
      <c r="U61" s="64"/>
    </row>
    <row r="62" spans="1:21" s="1" customFormat="1" ht="11.25">
      <c r="A62" s="83" t="s">
        <v>52</v>
      </c>
      <c r="B62" s="7"/>
      <c r="C62" s="8"/>
      <c r="D62" s="8"/>
      <c r="E62" s="8"/>
      <c r="F62" s="8"/>
      <c r="G62" s="12"/>
      <c r="H62" s="12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21" s="1" customFormat="1" ht="15">
      <c r="A63" s="83"/>
      <c r="B63" s="5" t="s">
        <v>9</v>
      </c>
      <c r="C63" s="89" t="s">
        <v>51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35"/>
      <c r="P63" s="35"/>
      <c r="Q63" s="35"/>
      <c r="R63" s="35"/>
      <c r="S63" s="52"/>
      <c r="T63" s="52"/>
      <c r="U63" s="52"/>
    </row>
    <row r="64" spans="1:21" s="59" customFormat="1">
      <c r="A64" s="83"/>
      <c r="B64" s="53" t="s">
        <v>10</v>
      </c>
      <c r="C64" s="53" t="s">
        <v>13</v>
      </c>
      <c r="D64" s="54">
        <f>SUM(E64:F64)</f>
        <v>2100000</v>
      </c>
      <c r="E64" s="55">
        <f>SUM(H64,K64,N64)</f>
        <v>2100000</v>
      </c>
      <c r="F64" s="55">
        <f>SUM(I64,L64,O64)</f>
        <v>0</v>
      </c>
      <c r="G64" s="56">
        <f>SUM(H64:I64)</f>
        <v>0</v>
      </c>
      <c r="H64" s="57">
        <v>0</v>
      </c>
      <c r="I64" s="58">
        <v>0</v>
      </c>
      <c r="J64" s="56">
        <f>SUM(K64:L64)</f>
        <v>0</v>
      </c>
      <c r="K64" s="57">
        <v>0</v>
      </c>
      <c r="L64" s="58">
        <v>0</v>
      </c>
      <c r="M64" s="56">
        <f>SUM(N64:O64)</f>
        <v>2100000</v>
      </c>
      <c r="N64" s="57">
        <v>2100000</v>
      </c>
      <c r="O64" s="57">
        <v>0</v>
      </c>
      <c r="P64" s="64"/>
      <c r="Q64" s="64"/>
      <c r="R64" s="64"/>
      <c r="S64" s="64"/>
      <c r="T64" s="64"/>
      <c r="U64" s="64"/>
    </row>
    <row r="65" spans="1:21" s="1" customFormat="1" ht="11.25">
      <c r="A65" s="83" t="s">
        <v>53</v>
      </c>
      <c r="B65" s="7"/>
      <c r="C65" s="8"/>
      <c r="D65" s="8"/>
      <c r="E65" s="8"/>
      <c r="F65" s="8"/>
      <c r="G65" s="12"/>
      <c r="H65" s="12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21" s="1" customFormat="1" ht="15">
      <c r="A66" s="83"/>
      <c r="B66" s="5" t="s">
        <v>9</v>
      </c>
      <c r="C66" s="89" t="s">
        <v>54</v>
      </c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35"/>
      <c r="P66" s="35"/>
      <c r="Q66" s="35"/>
      <c r="R66" s="35"/>
      <c r="S66" s="52"/>
      <c r="T66" s="52"/>
      <c r="U66" s="52"/>
    </row>
    <row r="67" spans="1:21" s="59" customFormat="1">
      <c r="A67" s="83"/>
      <c r="B67" s="53" t="s">
        <v>10</v>
      </c>
      <c r="C67" s="53" t="s">
        <v>55</v>
      </c>
      <c r="D67" s="54">
        <f>SUM(E67:F67)</f>
        <v>806066</v>
      </c>
      <c r="E67" s="55">
        <f>SUM(H67,K67,N67)</f>
        <v>806066</v>
      </c>
      <c r="F67" s="55">
        <f>SUM(I67,L67,O67)</f>
        <v>0</v>
      </c>
      <c r="G67" s="56">
        <f>SUM(H67:I67)</f>
        <v>664149</v>
      </c>
      <c r="H67" s="57">
        <v>664149</v>
      </c>
      <c r="I67" s="58">
        <v>0</v>
      </c>
      <c r="J67" s="56">
        <f>SUM(K67:L67)</f>
        <v>141917</v>
      </c>
      <c r="K67" s="57">
        <v>141917</v>
      </c>
      <c r="L67" s="58">
        <v>0</v>
      </c>
      <c r="M67" s="56">
        <f>SUM(N67:O67)</f>
        <v>0</v>
      </c>
      <c r="N67" s="57">
        <v>0</v>
      </c>
      <c r="O67" s="57">
        <v>0</v>
      </c>
      <c r="P67" s="64"/>
      <c r="Q67" s="64"/>
      <c r="R67" s="64"/>
      <c r="S67" s="64"/>
      <c r="T67" s="64"/>
      <c r="U67" s="64"/>
    </row>
    <row r="68" spans="1:21" s="59" customFormat="1">
      <c r="A68" s="68"/>
      <c r="B68" s="66"/>
      <c r="C68" s="71"/>
      <c r="D68" s="72"/>
      <c r="E68" s="73"/>
      <c r="F68" s="73"/>
      <c r="G68" s="72"/>
      <c r="H68" s="74"/>
      <c r="I68" s="74"/>
      <c r="J68" s="72"/>
      <c r="K68" s="74"/>
      <c r="L68" s="74"/>
      <c r="M68" s="72"/>
      <c r="N68" s="74"/>
      <c r="O68" s="74"/>
      <c r="P68" s="75"/>
      <c r="Q68" s="75"/>
      <c r="R68" s="75"/>
      <c r="S68" s="75"/>
      <c r="T68" s="75"/>
      <c r="U68" s="75"/>
    </row>
    <row r="69" spans="1:21" s="1" customFormat="1" ht="11.25">
      <c r="A69" s="83" t="s">
        <v>139</v>
      </c>
      <c r="B69" s="7"/>
      <c r="C69" s="8"/>
      <c r="D69" s="8"/>
      <c r="E69" s="8"/>
      <c r="F69" s="8"/>
      <c r="G69" s="12"/>
      <c r="H69" s="12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21" s="1" customFormat="1" ht="15">
      <c r="A70" s="83"/>
      <c r="B70" s="5" t="s">
        <v>9</v>
      </c>
      <c r="C70" s="89" t="s">
        <v>140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35"/>
      <c r="P70" s="35"/>
      <c r="Q70" s="35"/>
      <c r="R70" s="35"/>
      <c r="S70" s="52"/>
      <c r="T70" s="52"/>
      <c r="U70" s="52"/>
    </row>
    <row r="71" spans="1:21" s="59" customFormat="1">
      <c r="A71" s="83"/>
      <c r="B71" s="53" t="s">
        <v>10</v>
      </c>
      <c r="C71" s="53" t="s">
        <v>13</v>
      </c>
      <c r="D71" s="54">
        <f>SUM(E71:F71)</f>
        <v>1480000</v>
      </c>
      <c r="E71" s="55">
        <f>SUM(H71,K71,N71)</f>
        <v>1480000</v>
      </c>
      <c r="F71" s="55">
        <f>SUM(I71,L71,O71)</f>
        <v>0</v>
      </c>
      <c r="G71" s="56">
        <f>SUM(H71:I71)</f>
        <v>30000</v>
      </c>
      <c r="H71" s="57">
        <v>30000</v>
      </c>
      <c r="I71" s="58">
        <v>0</v>
      </c>
      <c r="J71" s="56">
        <f>SUM(K71:L71)</f>
        <v>1450000</v>
      </c>
      <c r="K71" s="57">
        <v>1450000</v>
      </c>
      <c r="L71" s="58">
        <v>0</v>
      </c>
      <c r="M71" s="56">
        <f>SUM(N71:O71)</f>
        <v>0</v>
      </c>
      <c r="N71" s="57">
        <v>0</v>
      </c>
      <c r="O71" s="57">
        <v>0</v>
      </c>
      <c r="P71" s="64"/>
      <c r="Q71" s="64"/>
      <c r="R71" s="64"/>
      <c r="S71" s="64"/>
      <c r="T71" s="64"/>
      <c r="U71" s="64"/>
    </row>
    <row r="72" spans="1:21" s="1" customFormat="1">
      <c r="A72" s="10"/>
      <c r="B72" s="17"/>
      <c r="C72" s="20"/>
      <c r="D72" s="21"/>
      <c r="E72" s="19"/>
      <c r="F72" s="19"/>
      <c r="G72" s="21"/>
      <c r="H72" s="13"/>
      <c r="I72" s="13"/>
      <c r="J72" s="21"/>
      <c r="K72" s="13"/>
      <c r="L72" s="13"/>
      <c r="M72" s="21"/>
      <c r="N72" s="13"/>
      <c r="O72" s="13"/>
      <c r="P72" s="34"/>
      <c r="Q72" s="34"/>
      <c r="R72" s="34"/>
    </row>
    <row r="73" spans="1:21" s="1" customFormat="1" ht="11.25">
      <c r="A73" s="83" t="s">
        <v>143</v>
      </c>
      <c r="B73" s="7"/>
      <c r="C73" s="8"/>
      <c r="D73" s="8"/>
      <c r="E73" s="8"/>
      <c r="F73" s="8"/>
      <c r="G73" s="12"/>
      <c r="H73" s="12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21" s="1" customFormat="1" ht="15">
      <c r="A74" s="83"/>
      <c r="B74" s="5" t="s">
        <v>9</v>
      </c>
      <c r="C74" s="89" t="s">
        <v>144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35"/>
      <c r="P74" s="35"/>
      <c r="Q74" s="35"/>
      <c r="R74" s="35"/>
      <c r="S74" s="52"/>
      <c r="T74" s="52"/>
      <c r="U74" s="52"/>
    </row>
    <row r="75" spans="1:21" s="59" customFormat="1">
      <c r="A75" s="83"/>
      <c r="B75" s="53" t="s">
        <v>10</v>
      </c>
      <c r="C75" s="53" t="s">
        <v>13</v>
      </c>
      <c r="D75" s="54">
        <f>SUM(E75:F75)</f>
        <v>810000</v>
      </c>
      <c r="E75" s="55">
        <f>SUM(H75,K75,N75)</f>
        <v>810000</v>
      </c>
      <c r="F75" s="55">
        <f>SUM(I75,L75,O75)</f>
        <v>0</v>
      </c>
      <c r="G75" s="56">
        <f>SUM(H75:I75)</f>
        <v>10000</v>
      </c>
      <c r="H75" s="57">
        <v>10000</v>
      </c>
      <c r="I75" s="58">
        <v>0</v>
      </c>
      <c r="J75" s="56">
        <f>SUM(K75:L75)</f>
        <v>800000</v>
      </c>
      <c r="K75" s="57">
        <v>800000</v>
      </c>
      <c r="L75" s="58">
        <v>0</v>
      </c>
      <c r="M75" s="56">
        <f>SUM(N75:O75)</f>
        <v>0</v>
      </c>
      <c r="N75" s="57">
        <v>0</v>
      </c>
      <c r="O75" s="57">
        <v>0</v>
      </c>
      <c r="P75" s="64"/>
      <c r="Q75" s="64"/>
      <c r="R75" s="64"/>
      <c r="S75" s="64"/>
      <c r="T75" s="64"/>
      <c r="U75" s="64"/>
    </row>
    <row r="76" spans="1:21" s="1" customFormat="1">
      <c r="A76" s="70"/>
      <c r="B76" s="17"/>
      <c r="C76" s="20"/>
      <c r="D76" s="21"/>
      <c r="E76" s="19"/>
      <c r="F76" s="19"/>
      <c r="G76" s="21"/>
      <c r="H76" s="13"/>
      <c r="I76" s="13"/>
      <c r="J76" s="21"/>
      <c r="K76" s="13"/>
      <c r="L76" s="13"/>
      <c r="M76" s="21"/>
      <c r="N76" s="13"/>
      <c r="O76" s="13"/>
      <c r="P76" s="34"/>
      <c r="Q76" s="34"/>
      <c r="R76" s="34"/>
    </row>
    <row r="77" spans="1:21" s="1" customFormat="1" ht="14.25" customHeight="1">
      <c r="A77" s="84" t="s">
        <v>1</v>
      </c>
      <c r="B77" s="84" t="s">
        <v>2</v>
      </c>
      <c r="C77" s="85" t="s">
        <v>3</v>
      </c>
      <c r="D77" s="85" t="s">
        <v>4</v>
      </c>
      <c r="E77" s="84" t="s">
        <v>5</v>
      </c>
      <c r="F77" s="84"/>
      <c r="G77" s="86"/>
      <c r="H77" s="87"/>
      <c r="I77" s="88"/>
      <c r="J77" s="86"/>
      <c r="K77" s="87"/>
      <c r="L77" s="88"/>
      <c r="M77" s="86"/>
      <c r="N77" s="87"/>
      <c r="O77" s="87"/>
      <c r="P77" s="86"/>
      <c r="Q77" s="87"/>
      <c r="R77" s="87"/>
      <c r="S77" s="86"/>
      <c r="T77" s="87"/>
      <c r="U77" s="87"/>
    </row>
    <row r="78" spans="1:21" s="1" customFormat="1" ht="12.75" customHeight="1">
      <c r="A78" s="84"/>
      <c r="B78" s="84"/>
      <c r="C78" s="85"/>
      <c r="D78" s="85"/>
      <c r="E78" s="85" t="s">
        <v>6</v>
      </c>
      <c r="F78" s="85" t="s">
        <v>7</v>
      </c>
      <c r="G78" s="91" t="s">
        <v>16</v>
      </c>
      <c r="H78" s="92"/>
      <c r="I78" s="93"/>
      <c r="J78" s="91" t="s">
        <v>18</v>
      </c>
      <c r="K78" s="92"/>
      <c r="L78" s="93"/>
      <c r="M78" s="91" t="s">
        <v>17</v>
      </c>
      <c r="N78" s="92"/>
      <c r="O78" s="92"/>
      <c r="P78" s="91" t="s">
        <v>108</v>
      </c>
      <c r="Q78" s="92"/>
      <c r="R78" s="92"/>
      <c r="S78" s="91" t="s">
        <v>17</v>
      </c>
      <c r="T78" s="92"/>
      <c r="U78" s="92"/>
    </row>
    <row r="79" spans="1:21" s="1" customFormat="1" ht="7.5" customHeight="1">
      <c r="A79" s="84"/>
      <c r="B79" s="84"/>
      <c r="C79" s="85"/>
      <c r="D79" s="85"/>
      <c r="E79" s="85"/>
      <c r="F79" s="85"/>
      <c r="G79" s="94"/>
      <c r="H79" s="95"/>
      <c r="I79" s="96"/>
      <c r="J79" s="94"/>
      <c r="K79" s="95"/>
      <c r="L79" s="96"/>
      <c r="M79" s="94"/>
      <c r="N79" s="95"/>
      <c r="O79" s="95"/>
      <c r="P79" s="94"/>
      <c r="Q79" s="95"/>
      <c r="R79" s="95"/>
      <c r="S79" s="94"/>
      <c r="T79" s="95"/>
      <c r="U79" s="95"/>
    </row>
    <row r="80" spans="1:21" s="1" customFormat="1" ht="7.5" hidden="1" customHeight="1">
      <c r="A80" s="84"/>
      <c r="B80" s="84"/>
      <c r="C80" s="85"/>
      <c r="D80" s="85"/>
      <c r="E80" s="85"/>
      <c r="F80" s="85"/>
      <c r="G80" s="80"/>
      <c r="H80" s="81"/>
      <c r="I80" s="82"/>
      <c r="J80" s="80"/>
      <c r="K80" s="81"/>
      <c r="L80" s="82"/>
      <c r="M80" s="80"/>
      <c r="N80" s="81"/>
      <c r="O80" s="81"/>
      <c r="P80" s="80"/>
      <c r="Q80" s="81"/>
      <c r="R80" s="81"/>
      <c r="S80" s="80"/>
      <c r="T80" s="81"/>
      <c r="U80" s="81"/>
    </row>
    <row r="81" spans="1:21" s="1" customFormat="1" ht="2.25" customHeight="1">
      <c r="A81" s="84"/>
      <c r="B81" s="84"/>
      <c r="C81" s="85"/>
      <c r="D81" s="85"/>
      <c r="E81" s="85"/>
      <c r="F81" s="85"/>
      <c r="G81" s="78"/>
      <c r="H81" s="79"/>
      <c r="I81" s="97"/>
      <c r="J81" s="78"/>
      <c r="K81" s="79"/>
      <c r="L81" s="97"/>
      <c r="M81" s="78"/>
      <c r="N81" s="79"/>
      <c r="O81" s="79"/>
      <c r="P81" s="78"/>
      <c r="Q81" s="79"/>
      <c r="R81" s="79"/>
      <c r="S81" s="78"/>
      <c r="T81" s="79"/>
      <c r="U81" s="79"/>
    </row>
    <row r="82" spans="1:21" s="1" customFormat="1" ht="29.25" customHeight="1">
      <c r="A82" s="84"/>
      <c r="B82" s="84"/>
      <c r="C82" s="85"/>
      <c r="D82" s="85"/>
      <c r="E82" s="85"/>
      <c r="F82" s="85"/>
      <c r="G82" s="2" t="s">
        <v>21</v>
      </c>
      <c r="H82" s="2" t="s">
        <v>19</v>
      </c>
      <c r="I82" s="2" t="s">
        <v>20</v>
      </c>
      <c r="J82" s="2" t="s">
        <v>21</v>
      </c>
      <c r="K82" s="2" t="s">
        <v>19</v>
      </c>
      <c r="L82" s="2" t="s">
        <v>20</v>
      </c>
      <c r="M82" s="2" t="s">
        <v>21</v>
      </c>
      <c r="N82" s="2" t="s">
        <v>19</v>
      </c>
      <c r="O82" s="44" t="s">
        <v>20</v>
      </c>
      <c r="P82" s="2" t="s">
        <v>21</v>
      </c>
      <c r="Q82" s="2" t="s">
        <v>19</v>
      </c>
      <c r="R82" s="44" t="s">
        <v>20</v>
      </c>
      <c r="S82" s="2" t="s">
        <v>21</v>
      </c>
      <c r="T82" s="2" t="s">
        <v>19</v>
      </c>
      <c r="U82" s="44" t="s">
        <v>20</v>
      </c>
    </row>
    <row r="83" spans="1:21" s="4" customFormat="1" ht="6" customHeight="1">
      <c r="A83" s="3">
        <v>1</v>
      </c>
      <c r="B83" s="3">
        <v>2</v>
      </c>
      <c r="C83" s="3">
        <v>4</v>
      </c>
      <c r="D83" s="3">
        <v>5</v>
      </c>
      <c r="E83" s="3">
        <v>6</v>
      </c>
      <c r="F83" s="3">
        <v>7</v>
      </c>
      <c r="G83" s="3"/>
      <c r="H83" s="3">
        <v>8</v>
      </c>
      <c r="I83" s="14">
        <v>9</v>
      </c>
      <c r="J83" s="3"/>
      <c r="K83" s="3">
        <v>8</v>
      </c>
      <c r="L83" s="14">
        <v>9</v>
      </c>
      <c r="M83" s="3"/>
      <c r="N83" s="3">
        <v>8</v>
      </c>
      <c r="O83" s="45">
        <v>9</v>
      </c>
      <c r="P83" s="3"/>
      <c r="Q83" s="3">
        <v>8</v>
      </c>
      <c r="R83" s="45">
        <v>9</v>
      </c>
      <c r="S83" s="3"/>
      <c r="T83" s="3">
        <v>8</v>
      </c>
      <c r="U83" s="45">
        <v>9</v>
      </c>
    </row>
    <row r="84" spans="1:21" s="16" customFormat="1" ht="15.75">
      <c r="A84" s="38">
        <v>2</v>
      </c>
      <c r="B84" s="39" t="s">
        <v>57</v>
      </c>
      <c r="C84" s="40"/>
      <c r="D84" s="4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s="26" customFormat="1">
      <c r="A85" s="23"/>
      <c r="B85" s="24" t="s">
        <v>48</v>
      </c>
      <c r="C85" s="25"/>
      <c r="D85" s="22">
        <f t="shared" ref="D85:O85" si="5">SUM(D88)</f>
        <v>2050000</v>
      </c>
      <c r="E85" s="22">
        <f t="shared" si="5"/>
        <v>2050000</v>
      </c>
      <c r="F85" s="22">
        <f t="shared" si="5"/>
        <v>0</v>
      </c>
      <c r="G85" s="22">
        <f t="shared" si="5"/>
        <v>60000</v>
      </c>
      <c r="H85" s="22">
        <f t="shared" si="5"/>
        <v>60000</v>
      </c>
      <c r="I85" s="22">
        <f t="shared" si="5"/>
        <v>0</v>
      </c>
      <c r="J85" s="22">
        <f t="shared" si="5"/>
        <v>1490000</v>
      </c>
      <c r="K85" s="22">
        <f t="shared" si="5"/>
        <v>1490000</v>
      </c>
      <c r="L85" s="22">
        <f t="shared" si="5"/>
        <v>0</v>
      </c>
      <c r="M85" s="22">
        <f t="shared" si="5"/>
        <v>500000</v>
      </c>
      <c r="N85" s="22">
        <f t="shared" si="5"/>
        <v>500000</v>
      </c>
      <c r="O85" s="22">
        <f t="shared" si="5"/>
        <v>0</v>
      </c>
      <c r="P85" s="24"/>
      <c r="Q85" s="24"/>
      <c r="R85" s="24"/>
      <c r="S85" s="24"/>
      <c r="T85" s="24"/>
      <c r="U85" s="24"/>
    </row>
    <row r="86" spans="1:21" s="1" customFormat="1" ht="11.25">
      <c r="A86" s="83" t="s">
        <v>63</v>
      </c>
      <c r="B86" s="7"/>
      <c r="C86" s="8"/>
      <c r="D86" s="8"/>
      <c r="E86" s="8"/>
      <c r="F86" s="8"/>
      <c r="G86" s="12"/>
      <c r="H86" s="12"/>
      <c r="I86" s="34"/>
      <c r="J86" s="34"/>
      <c r="K86" s="34"/>
      <c r="L86" s="34"/>
      <c r="M86" s="34"/>
      <c r="N86" s="34"/>
      <c r="O86" s="34"/>
      <c r="P86" s="50"/>
      <c r="Q86" s="50"/>
      <c r="R86" s="50"/>
      <c r="S86" s="50"/>
      <c r="T86" s="50"/>
      <c r="U86" s="50"/>
    </row>
    <row r="87" spans="1:21" s="1" customFormat="1" ht="15">
      <c r="A87" s="83"/>
      <c r="B87" s="5" t="s">
        <v>9</v>
      </c>
      <c r="C87" s="89" t="s">
        <v>58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35"/>
      <c r="P87" s="51"/>
      <c r="Q87" s="51"/>
      <c r="R87" s="51"/>
      <c r="S87" s="51"/>
      <c r="T87" s="51"/>
      <c r="U87" s="51"/>
    </row>
    <row r="88" spans="1:21" s="59" customFormat="1">
      <c r="A88" s="83"/>
      <c r="B88" s="53" t="s">
        <v>10</v>
      </c>
      <c r="C88" s="53" t="s">
        <v>59</v>
      </c>
      <c r="D88" s="54">
        <f>SUM(E88:F88)</f>
        <v>2050000</v>
      </c>
      <c r="E88" s="55">
        <f>SUM(H88,K88,N88)</f>
        <v>2050000</v>
      </c>
      <c r="F88" s="55">
        <f>SUM(I88,L88,O88)</f>
        <v>0</v>
      </c>
      <c r="G88" s="56">
        <f>SUM(H88:I88)</f>
        <v>60000</v>
      </c>
      <c r="H88" s="57">
        <v>60000</v>
      </c>
      <c r="I88" s="58">
        <v>0</v>
      </c>
      <c r="J88" s="56">
        <f>SUM(K88:L88)</f>
        <v>1490000</v>
      </c>
      <c r="K88" s="57">
        <v>1490000</v>
      </c>
      <c r="L88" s="58">
        <v>0</v>
      </c>
      <c r="M88" s="56">
        <f>SUM(N88:O88)</f>
        <v>500000</v>
      </c>
      <c r="N88" s="57">
        <v>500000</v>
      </c>
      <c r="O88" s="57">
        <v>0</v>
      </c>
      <c r="P88" s="60"/>
      <c r="Q88" s="60"/>
      <c r="R88" s="60"/>
      <c r="S88" s="60"/>
      <c r="T88" s="60"/>
      <c r="U88" s="60"/>
    </row>
    <row r="89" spans="1:21" s="1" customFormat="1">
      <c r="A89" s="10"/>
      <c r="B89" s="17"/>
      <c r="C89" s="18"/>
      <c r="D89" s="13"/>
      <c r="E89" s="19"/>
      <c r="F89" s="19"/>
      <c r="G89" s="13"/>
      <c r="H89" s="13"/>
      <c r="I89" s="34"/>
      <c r="J89" s="34"/>
      <c r="K89" s="34"/>
      <c r="L89" s="34"/>
      <c r="M89" s="34"/>
      <c r="N89" s="34"/>
      <c r="O89" s="34"/>
      <c r="P89" s="17"/>
      <c r="Q89" s="17"/>
      <c r="R89" s="17"/>
      <c r="S89" s="17"/>
      <c r="T89" s="17"/>
      <c r="U89" s="17"/>
    </row>
    <row r="90" spans="1:21" s="16" customFormat="1" ht="15.75">
      <c r="A90" s="38">
        <v>3</v>
      </c>
      <c r="B90" s="39" t="s">
        <v>67</v>
      </c>
      <c r="C90" s="40"/>
      <c r="D90" s="41"/>
      <c r="E90" s="41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9"/>
      <c r="T90" s="49"/>
      <c r="U90" s="49"/>
    </row>
    <row r="91" spans="1:21" s="26" customFormat="1">
      <c r="A91" s="23"/>
      <c r="B91" s="24" t="s">
        <v>48</v>
      </c>
      <c r="C91" s="25"/>
      <c r="D91" s="54">
        <f>SUM(E91:F91)</f>
        <v>33070188</v>
      </c>
      <c r="E91" s="22">
        <f t="shared" ref="E91:U91" si="6">SUM(E94,E97,E100,E103,E107,E110)</f>
        <v>16295322</v>
      </c>
      <c r="F91" s="22">
        <f t="shared" si="6"/>
        <v>16774866</v>
      </c>
      <c r="G91" s="22">
        <f t="shared" si="6"/>
        <v>4183039</v>
      </c>
      <c r="H91" s="22">
        <f t="shared" si="6"/>
        <v>1758597</v>
      </c>
      <c r="I91" s="22">
        <f t="shared" si="6"/>
        <v>2424442</v>
      </c>
      <c r="J91" s="22">
        <f t="shared" si="6"/>
        <v>6229373</v>
      </c>
      <c r="K91" s="22">
        <f t="shared" si="6"/>
        <v>2807784</v>
      </c>
      <c r="L91" s="22">
        <f t="shared" si="6"/>
        <v>3141854</v>
      </c>
      <c r="M91" s="22">
        <f t="shared" si="6"/>
        <v>12273133</v>
      </c>
      <c r="N91" s="22">
        <f t="shared" si="6"/>
        <v>6836409</v>
      </c>
      <c r="O91" s="22">
        <f t="shared" si="6"/>
        <v>5436724</v>
      </c>
      <c r="P91" s="22">
        <f t="shared" si="6"/>
        <v>8664378</v>
      </c>
      <c r="Q91" s="22">
        <f t="shared" si="6"/>
        <v>3892532</v>
      </c>
      <c r="R91" s="22">
        <f t="shared" si="6"/>
        <v>4771846</v>
      </c>
      <c r="S91" s="22">
        <f t="shared" si="6"/>
        <v>2000000</v>
      </c>
      <c r="T91" s="22">
        <f t="shared" si="6"/>
        <v>1000000</v>
      </c>
      <c r="U91" s="22">
        <f t="shared" si="6"/>
        <v>1000000</v>
      </c>
    </row>
    <row r="92" spans="1:21" s="1" customFormat="1" ht="11.25">
      <c r="A92" s="83" t="s">
        <v>60</v>
      </c>
      <c r="B92" s="5"/>
      <c r="C92" s="6"/>
      <c r="D92" s="6"/>
      <c r="E92" s="6"/>
      <c r="F92" s="6"/>
      <c r="G92" s="6"/>
      <c r="H92" s="15"/>
      <c r="I92" s="11"/>
      <c r="J92" s="6"/>
      <c r="K92" s="15"/>
      <c r="L92" s="11"/>
      <c r="M92" s="6"/>
      <c r="N92" s="15"/>
      <c r="O92" s="46"/>
      <c r="P92" s="50"/>
      <c r="Q92" s="50"/>
      <c r="R92" s="50"/>
      <c r="S92" s="50"/>
      <c r="T92" s="50"/>
      <c r="U92" s="50"/>
    </row>
    <row r="93" spans="1:21" s="1" customFormat="1" ht="15">
      <c r="A93" s="83"/>
      <c r="B93" s="5" t="s">
        <v>9</v>
      </c>
      <c r="C93" s="33" t="s">
        <v>22</v>
      </c>
      <c r="D93" s="31"/>
      <c r="E93" s="31"/>
      <c r="F93" s="31"/>
      <c r="G93" s="30"/>
      <c r="H93" s="30"/>
      <c r="I93" s="35"/>
      <c r="J93" s="30"/>
      <c r="K93" s="30"/>
      <c r="L93" s="35"/>
      <c r="M93" s="30"/>
      <c r="N93" s="30"/>
      <c r="O93" s="35"/>
      <c r="P93" s="35"/>
      <c r="Q93" s="35"/>
      <c r="R93" s="35"/>
      <c r="S93" s="52"/>
      <c r="T93" s="52"/>
      <c r="U93" s="52"/>
    </row>
    <row r="94" spans="1:21" s="59" customFormat="1">
      <c r="A94" s="83"/>
      <c r="B94" s="53" t="s">
        <v>10</v>
      </c>
      <c r="C94" s="53" t="s">
        <v>11</v>
      </c>
      <c r="D94" s="54">
        <f>SUM(E94:F94)</f>
        <v>7149428</v>
      </c>
      <c r="E94" s="55">
        <f>SUM(H94,K94,N94)</f>
        <v>3141430</v>
      </c>
      <c r="F94" s="55">
        <f>SUM(I94,L94,O94)</f>
        <v>4007998</v>
      </c>
      <c r="G94" s="56">
        <f>SUM(H94:I94)</f>
        <v>3185556</v>
      </c>
      <c r="H94" s="57">
        <v>761114</v>
      </c>
      <c r="I94" s="58">
        <v>2424442</v>
      </c>
      <c r="J94" s="56">
        <f>SUM(K94:L94)</f>
        <v>3261529</v>
      </c>
      <c r="K94" s="57">
        <v>1956946</v>
      </c>
      <c r="L94" s="58">
        <v>1304583</v>
      </c>
      <c r="M94" s="56">
        <f>SUM(N94:O94)</f>
        <v>702343</v>
      </c>
      <c r="N94" s="57">
        <v>423370</v>
      </c>
      <c r="O94" s="55">
        <v>278973</v>
      </c>
      <c r="P94" s="53"/>
      <c r="Q94" s="53"/>
      <c r="R94" s="53"/>
      <c r="S94" s="53"/>
      <c r="T94" s="53"/>
      <c r="U94" s="53"/>
    </row>
    <row r="95" spans="1:21" s="1" customFormat="1" ht="11.25">
      <c r="A95" s="83" t="s">
        <v>62</v>
      </c>
      <c r="B95" s="7"/>
      <c r="C95" s="8"/>
      <c r="D95" s="8"/>
      <c r="E95" s="8"/>
      <c r="F95" s="8"/>
      <c r="G95" s="12"/>
      <c r="H95" s="12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21" s="1" customFormat="1" ht="15">
      <c r="A96" s="83"/>
      <c r="B96" s="5" t="s">
        <v>9</v>
      </c>
      <c r="C96" s="32" t="s">
        <v>64</v>
      </c>
      <c r="D96" s="31"/>
      <c r="E96" s="31"/>
      <c r="F96" s="31"/>
      <c r="G96" s="30"/>
      <c r="H96" s="3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52"/>
      <c r="T96" s="52"/>
      <c r="U96" s="52"/>
    </row>
    <row r="97" spans="1:21" s="59" customFormat="1">
      <c r="A97" s="83"/>
      <c r="B97" s="53" t="s">
        <v>10</v>
      </c>
      <c r="C97" s="53" t="s">
        <v>11</v>
      </c>
      <c r="D97" s="54">
        <v>2000000</v>
      </c>
      <c r="E97" s="55">
        <f>SUM(H97,K97,N97)</f>
        <v>720265</v>
      </c>
      <c r="F97" s="55">
        <f>SUM(I97,L97,O97)</f>
        <v>1000000</v>
      </c>
      <c r="G97" s="56">
        <v>720265</v>
      </c>
      <c r="H97" s="57">
        <v>720265</v>
      </c>
      <c r="I97" s="58">
        <v>0</v>
      </c>
      <c r="J97" s="56">
        <v>1279735</v>
      </c>
      <c r="K97" s="57"/>
      <c r="L97" s="58">
        <v>1000000</v>
      </c>
      <c r="M97" s="56">
        <f>SUM(N97:O97)</f>
        <v>0</v>
      </c>
      <c r="N97" s="57">
        <v>0</v>
      </c>
      <c r="O97" s="55">
        <v>0</v>
      </c>
      <c r="P97" s="53"/>
      <c r="Q97" s="53"/>
      <c r="R97" s="53"/>
      <c r="S97" s="53"/>
      <c r="T97" s="53"/>
      <c r="U97" s="53"/>
    </row>
    <row r="98" spans="1:21" s="1" customFormat="1" ht="11.25">
      <c r="A98" s="83" t="s">
        <v>61</v>
      </c>
      <c r="B98" s="5"/>
      <c r="C98" s="6"/>
      <c r="D98" s="6"/>
      <c r="E98" s="6"/>
      <c r="F98" s="6"/>
      <c r="G98" s="6"/>
      <c r="H98" s="15"/>
      <c r="I98" s="11"/>
      <c r="J98" s="6"/>
      <c r="K98" s="15"/>
      <c r="L98" s="11"/>
      <c r="M98" s="6"/>
      <c r="N98" s="15"/>
      <c r="O98" s="46"/>
      <c r="P98" s="50"/>
      <c r="Q98" s="50"/>
      <c r="R98" s="50"/>
      <c r="S98" s="50"/>
      <c r="T98" s="50"/>
      <c r="U98" s="50"/>
    </row>
    <row r="99" spans="1:21" s="1" customFormat="1" ht="15">
      <c r="A99" s="83"/>
      <c r="B99" s="5" t="s">
        <v>9</v>
      </c>
      <c r="C99" s="33" t="s">
        <v>124</v>
      </c>
      <c r="D99" s="31"/>
      <c r="E99" s="31"/>
      <c r="F99" s="31"/>
      <c r="G99" s="30"/>
      <c r="H99" s="30"/>
      <c r="I99" s="35"/>
      <c r="J99" s="30"/>
      <c r="K99" s="30"/>
      <c r="L99" s="35"/>
      <c r="M99" s="30"/>
      <c r="N99" s="30"/>
      <c r="O99" s="35"/>
      <c r="P99" s="51"/>
      <c r="Q99" s="51"/>
      <c r="R99" s="51"/>
      <c r="S99" s="51"/>
      <c r="T99" s="51"/>
      <c r="U99" s="51"/>
    </row>
    <row r="100" spans="1:21" s="59" customFormat="1">
      <c r="A100" s="83"/>
      <c r="B100" s="53" t="s">
        <v>10</v>
      </c>
      <c r="C100" s="53" t="s">
        <v>11</v>
      </c>
      <c r="D100" s="54">
        <f>SUM(E100:F100)</f>
        <v>12119027</v>
      </c>
      <c r="E100" s="55">
        <f>SUM(H100,K100,N100,Q100)</f>
        <v>4352159</v>
      </c>
      <c r="F100" s="55">
        <f>SUM(I100,L100,O100,R100)</f>
        <v>7766868</v>
      </c>
      <c r="G100" s="56">
        <f>SUM(H100:I100)</f>
        <v>170000</v>
      </c>
      <c r="H100" s="57">
        <v>170000</v>
      </c>
      <c r="I100" s="58"/>
      <c r="J100" s="56">
        <f>SUM(K100:L100)</f>
        <v>1288109</v>
      </c>
      <c r="K100" s="57">
        <v>450838</v>
      </c>
      <c r="L100" s="58">
        <v>837271</v>
      </c>
      <c r="M100" s="56">
        <f>SUM(N100:O100)</f>
        <v>6396540</v>
      </c>
      <c r="N100" s="57">
        <v>2238789</v>
      </c>
      <c r="O100" s="55">
        <v>4157751</v>
      </c>
      <c r="P100" s="54">
        <f>SUM(Q100:R100)</f>
        <v>4264378</v>
      </c>
      <c r="Q100" s="55">
        <v>1492532</v>
      </c>
      <c r="R100" s="55">
        <v>2771846</v>
      </c>
      <c r="S100" s="53"/>
      <c r="T100" s="53"/>
      <c r="U100" s="53"/>
    </row>
    <row r="101" spans="1:21" s="1" customFormat="1" ht="11.25">
      <c r="A101" s="83" t="s">
        <v>65</v>
      </c>
      <c r="B101" s="7"/>
      <c r="C101" s="8"/>
      <c r="D101" s="8"/>
      <c r="E101" s="8"/>
      <c r="F101" s="8"/>
      <c r="G101" s="12"/>
      <c r="H101" s="12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21" s="1" customFormat="1" ht="15">
      <c r="A102" s="83"/>
      <c r="B102" s="5" t="s">
        <v>9</v>
      </c>
      <c r="C102" s="32" t="s">
        <v>66</v>
      </c>
      <c r="D102" s="31"/>
      <c r="E102" s="31"/>
      <c r="F102" s="31"/>
      <c r="G102" s="30"/>
      <c r="H102" s="30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52"/>
      <c r="T102" s="52"/>
      <c r="U102" s="52"/>
    </row>
    <row r="103" spans="1:21" s="59" customFormat="1">
      <c r="A103" s="83"/>
      <c r="B103" s="53" t="s">
        <v>10</v>
      </c>
      <c r="C103" s="53" t="s">
        <v>11</v>
      </c>
      <c r="D103" s="54">
        <f>SUM(E103:F103)</f>
        <v>8080000</v>
      </c>
      <c r="E103" s="55">
        <f>SUM(H103,K103,N103,Q103,T103)</f>
        <v>4080000</v>
      </c>
      <c r="F103" s="55">
        <f>SUM(I103,L103,O103,R103,U103)</f>
        <v>4000000</v>
      </c>
      <c r="G103" s="56">
        <f>SUM(H103:I103)</f>
        <v>60000</v>
      </c>
      <c r="H103" s="57">
        <v>60000</v>
      </c>
      <c r="I103" s="58">
        <v>0</v>
      </c>
      <c r="J103" s="56">
        <f>SUM(K103:L103)</f>
        <v>20000</v>
      </c>
      <c r="K103" s="57">
        <v>20000</v>
      </c>
      <c r="L103" s="58">
        <v>0</v>
      </c>
      <c r="M103" s="56">
        <f>SUM(N103:O103)</f>
        <v>2000000</v>
      </c>
      <c r="N103" s="57">
        <v>1000000</v>
      </c>
      <c r="O103" s="55">
        <v>1000000</v>
      </c>
      <c r="P103" s="54">
        <f>SUM(Q103:R103)</f>
        <v>4000000</v>
      </c>
      <c r="Q103" s="65">
        <v>2000000</v>
      </c>
      <c r="R103" s="65">
        <v>2000000</v>
      </c>
      <c r="S103" s="54">
        <f>SUM(T103:U103)</f>
        <v>2000000</v>
      </c>
      <c r="T103" s="65">
        <v>1000000</v>
      </c>
      <c r="U103" s="65">
        <v>1000000</v>
      </c>
    </row>
    <row r="104" spans="1:21" s="1" customFormat="1">
      <c r="A104" s="10"/>
      <c r="B104" s="7"/>
      <c r="C104" s="27"/>
      <c r="D104" s="28"/>
      <c r="E104" s="29"/>
      <c r="F104" s="29"/>
      <c r="G104" s="21"/>
      <c r="H104" s="13"/>
      <c r="I104" s="13"/>
      <c r="J104" s="21"/>
      <c r="K104" s="13"/>
      <c r="L104" s="13"/>
      <c r="M104" s="21"/>
      <c r="N104" s="13"/>
      <c r="O104" s="13"/>
      <c r="P104" s="34"/>
      <c r="Q104" s="34"/>
      <c r="R104" s="34"/>
    </row>
    <row r="105" spans="1:21" s="1" customFormat="1" ht="11.25">
      <c r="A105" s="83" t="s">
        <v>129</v>
      </c>
      <c r="B105" s="7"/>
      <c r="C105" s="8"/>
      <c r="D105" s="8"/>
      <c r="E105" s="8"/>
      <c r="F105" s="8"/>
      <c r="G105" s="12"/>
      <c r="H105" s="12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21" s="1" customFormat="1" ht="15">
      <c r="A106" s="83"/>
      <c r="B106" s="5" t="s">
        <v>9</v>
      </c>
      <c r="C106" s="32" t="s">
        <v>130</v>
      </c>
      <c r="D106" s="31"/>
      <c r="E106" s="31"/>
      <c r="F106" s="31"/>
      <c r="G106" s="30"/>
      <c r="H106" s="30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52"/>
      <c r="T106" s="52"/>
      <c r="U106" s="52"/>
    </row>
    <row r="107" spans="1:21" s="59" customFormat="1">
      <c r="A107" s="83"/>
      <c r="B107" s="53" t="s">
        <v>10</v>
      </c>
      <c r="C107" s="53" t="s">
        <v>11</v>
      </c>
      <c r="D107" s="54">
        <f>SUM(E107:F107)</f>
        <v>2804586</v>
      </c>
      <c r="E107" s="55">
        <f>SUM(H107,K107,N107,Q107)</f>
        <v>2804586</v>
      </c>
      <c r="F107" s="55">
        <f>SUM(I107,L107,O107,R107)</f>
        <v>0</v>
      </c>
      <c r="G107" s="56">
        <v>30336</v>
      </c>
      <c r="H107" s="57">
        <v>30336</v>
      </c>
      <c r="I107" s="58">
        <v>0</v>
      </c>
      <c r="J107" s="56">
        <f>SUM(K107:L107)</f>
        <v>0</v>
      </c>
      <c r="K107" s="57"/>
      <c r="L107" s="58">
        <v>0</v>
      </c>
      <c r="M107" s="56">
        <v>2774250</v>
      </c>
      <c r="N107" s="57">
        <v>2774250</v>
      </c>
      <c r="O107" s="55">
        <v>0</v>
      </c>
      <c r="P107" s="53"/>
      <c r="Q107" s="53"/>
      <c r="R107" s="53"/>
      <c r="S107" s="53"/>
      <c r="T107" s="53"/>
      <c r="U107" s="53"/>
    </row>
    <row r="108" spans="1:21" s="1" customFormat="1" ht="11.25">
      <c r="A108" s="83" t="s">
        <v>133</v>
      </c>
      <c r="B108" s="7"/>
      <c r="C108" s="8"/>
      <c r="D108" s="8"/>
      <c r="E108" s="8"/>
      <c r="F108" s="8"/>
      <c r="G108" s="12"/>
      <c r="H108" s="12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21" s="1" customFormat="1" ht="15">
      <c r="A109" s="83"/>
      <c r="B109" s="5" t="s">
        <v>9</v>
      </c>
      <c r="C109" s="32" t="s">
        <v>134</v>
      </c>
      <c r="D109" s="31"/>
      <c r="E109" s="31"/>
      <c r="F109" s="31"/>
      <c r="G109" s="30"/>
      <c r="H109" s="30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52"/>
      <c r="T109" s="52"/>
      <c r="U109" s="52"/>
    </row>
    <row r="110" spans="1:21" s="59" customFormat="1">
      <c r="A110" s="83"/>
      <c r="B110" s="53" t="s">
        <v>10</v>
      </c>
      <c r="C110" s="53" t="s">
        <v>11</v>
      </c>
      <c r="D110" s="54">
        <f>SUM(E110:F110)</f>
        <v>1196882</v>
      </c>
      <c r="E110" s="55">
        <f>SUM(H110,K110,N110,Q110)</f>
        <v>1196882</v>
      </c>
      <c r="F110" s="55">
        <f>SUM(I110,L110,O110,R110)</f>
        <v>0</v>
      </c>
      <c r="G110" s="56">
        <f>SUM(H110:I110)</f>
        <v>16882</v>
      </c>
      <c r="H110" s="57">
        <v>16882</v>
      </c>
      <c r="I110" s="58">
        <v>0</v>
      </c>
      <c r="J110" s="56">
        <f>SUM(K110:L110)</f>
        <v>380000</v>
      </c>
      <c r="K110" s="57">
        <v>380000</v>
      </c>
      <c r="L110" s="58">
        <v>0</v>
      </c>
      <c r="M110" s="56">
        <f>SUM(N110:O110)</f>
        <v>400000</v>
      </c>
      <c r="N110" s="57">
        <v>400000</v>
      </c>
      <c r="O110" s="55">
        <v>0</v>
      </c>
      <c r="P110" s="54">
        <f>SUM(Q110:R110)</f>
        <v>400000</v>
      </c>
      <c r="Q110" s="55">
        <v>400000</v>
      </c>
      <c r="R110" s="55">
        <v>0</v>
      </c>
      <c r="S110" s="53"/>
      <c r="T110" s="53"/>
      <c r="U110" s="53"/>
    </row>
    <row r="111" spans="1:21" s="16" customFormat="1" ht="15.75">
      <c r="A111" s="38">
        <v>4</v>
      </c>
      <c r="B111" s="39" t="s">
        <v>0</v>
      </c>
      <c r="C111" s="40"/>
      <c r="D111" s="41"/>
      <c r="E111" s="41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9"/>
      <c r="T111" s="49"/>
      <c r="U111" s="49"/>
    </row>
    <row r="112" spans="1:21" s="26" customFormat="1">
      <c r="A112" s="23"/>
      <c r="B112" s="24" t="s">
        <v>48</v>
      </c>
      <c r="C112" s="25"/>
      <c r="D112" s="22">
        <f t="shared" ref="D112:I112" si="7">SUM(D115,D118,D122,D126,D130)</f>
        <v>147900</v>
      </c>
      <c r="E112" s="22">
        <f t="shared" si="7"/>
        <v>147900</v>
      </c>
      <c r="F112" s="22">
        <f t="shared" si="7"/>
        <v>0</v>
      </c>
      <c r="G112" s="22">
        <f>SUM(G115,G118,G122,G126,G130)</f>
        <v>147900</v>
      </c>
      <c r="H112" s="22">
        <f t="shared" si="7"/>
        <v>147900</v>
      </c>
      <c r="I112" s="22">
        <f t="shared" si="7"/>
        <v>0</v>
      </c>
      <c r="J112" s="22">
        <f t="shared" ref="J112:O112" si="8">SUM(J115,J118,J122,J126,J130)</f>
        <v>0</v>
      </c>
      <c r="K112" s="22">
        <f t="shared" si="8"/>
        <v>0</v>
      </c>
      <c r="L112" s="22">
        <f t="shared" si="8"/>
        <v>0</v>
      </c>
      <c r="M112" s="22">
        <f t="shared" si="8"/>
        <v>0</v>
      </c>
      <c r="N112" s="22">
        <f t="shared" si="8"/>
        <v>0</v>
      </c>
      <c r="O112" s="63">
        <f t="shared" si="8"/>
        <v>0</v>
      </c>
      <c r="P112" s="24"/>
      <c r="Q112" s="24"/>
      <c r="R112" s="24"/>
      <c r="S112" s="24"/>
      <c r="T112" s="24"/>
      <c r="U112" s="24"/>
    </row>
    <row r="113" spans="1:21" s="1" customFormat="1" ht="11.25">
      <c r="A113" s="83" t="s">
        <v>68</v>
      </c>
      <c r="B113" s="5"/>
      <c r="C113" s="6"/>
      <c r="D113" s="6"/>
      <c r="E113" s="6"/>
      <c r="F113" s="6"/>
      <c r="G113" s="6"/>
      <c r="H113" s="15"/>
      <c r="I113" s="11"/>
      <c r="J113" s="6"/>
      <c r="K113" s="15"/>
      <c r="L113" s="11"/>
      <c r="M113" s="6"/>
      <c r="N113" s="15"/>
      <c r="O113" s="46"/>
      <c r="P113" s="50"/>
      <c r="Q113" s="50"/>
      <c r="R113" s="50"/>
      <c r="S113" s="50"/>
      <c r="T113" s="50"/>
      <c r="U113" s="50"/>
    </row>
    <row r="114" spans="1:21" s="1" customFormat="1" ht="15">
      <c r="A114" s="83"/>
      <c r="B114" s="5" t="s">
        <v>9</v>
      </c>
      <c r="C114" s="33"/>
      <c r="D114" s="31"/>
      <c r="E114" s="31"/>
      <c r="F114" s="31"/>
      <c r="G114" s="30"/>
      <c r="H114" s="30"/>
      <c r="I114" s="35"/>
      <c r="J114" s="30"/>
      <c r="K114" s="30"/>
      <c r="L114" s="35"/>
      <c r="M114" s="30"/>
      <c r="N114" s="30"/>
      <c r="O114" s="35"/>
      <c r="P114" s="51"/>
      <c r="Q114" s="51"/>
      <c r="R114" s="51"/>
      <c r="S114" s="51"/>
      <c r="T114" s="51"/>
      <c r="U114" s="51"/>
    </row>
    <row r="115" spans="1:21" s="59" customFormat="1">
      <c r="A115" s="83"/>
      <c r="B115" s="53" t="s">
        <v>10</v>
      </c>
      <c r="C115" s="53" t="s">
        <v>69</v>
      </c>
      <c r="D115" s="54">
        <f>SUM(E115:F115)</f>
        <v>0</v>
      </c>
      <c r="E115" s="55">
        <f>SUM(H115,K115,N115)</f>
        <v>0</v>
      </c>
      <c r="F115" s="55">
        <f>SUM(I115,L115,O115)</f>
        <v>0</v>
      </c>
      <c r="G115" s="56">
        <f>SUM(H115:I115)</f>
        <v>0</v>
      </c>
      <c r="H115" s="57"/>
      <c r="I115" s="58">
        <v>0</v>
      </c>
      <c r="J115" s="56">
        <f>SUM(K115:L115)</f>
        <v>0</v>
      </c>
      <c r="K115" s="57">
        <v>0</v>
      </c>
      <c r="L115" s="58">
        <v>0</v>
      </c>
      <c r="M115" s="56">
        <f>SUM(N115:O115)</f>
        <v>0</v>
      </c>
      <c r="N115" s="57">
        <v>0</v>
      </c>
      <c r="O115" s="55">
        <v>0</v>
      </c>
      <c r="P115" s="53"/>
      <c r="Q115" s="53"/>
      <c r="R115" s="53"/>
      <c r="S115" s="53"/>
      <c r="T115" s="53"/>
      <c r="U115" s="53"/>
    </row>
    <row r="116" spans="1:21" s="1" customFormat="1" ht="11.25">
      <c r="A116" s="83" t="s">
        <v>70</v>
      </c>
      <c r="B116" s="7"/>
      <c r="C116" s="8"/>
      <c r="D116" s="8"/>
      <c r="E116" s="8"/>
      <c r="F116" s="8"/>
      <c r="G116" s="12"/>
      <c r="H116" s="12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21" s="1" customFormat="1" ht="15">
      <c r="A117" s="83"/>
      <c r="B117" s="5" t="s">
        <v>9</v>
      </c>
      <c r="C117" s="32" t="s">
        <v>71</v>
      </c>
      <c r="D117" s="31"/>
      <c r="E117" s="31"/>
      <c r="F117" s="31"/>
      <c r="G117" s="30"/>
      <c r="H117" s="30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52"/>
      <c r="T117" s="52"/>
      <c r="U117" s="52"/>
    </row>
    <row r="118" spans="1:21" s="59" customFormat="1">
      <c r="A118" s="83"/>
      <c r="B118" s="53" t="s">
        <v>10</v>
      </c>
      <c r="C118" s="53" t="s">
        <v>69</v>
      </c>
      <c r="D118" s="54">
        <f>SUM(E118:F118)</f>
        <v>100000</v>
      </c>
      <c r="E118" s="55">
        <f>SUM(H118,K118,N118)</f>
        <v>100000</v>
      </c>
      <c r="F118" s="55">
        <f>SUM(I118,L118,O118)</f>
        <v>0</v>
      </c>
      <c r="G118" s="56">
        <f>SUM(H118:I118)</f>
        <v>100000</v>
      </c>
      <c r="H118" s="57">
        <v>100000</v>
      </c>
      <c r="I118" s="58">
        <v>0</v>
      </c>
      <c r="J118" s="56">
        <f>SUM(K118:L118)</f>
        <v>0</v>
      </c>
      <c r="K118" s="57">
        <v>0</v>
      </c>
      <c r="L118" s="58">
        <v>0</v>
      </c>
      <c r="M118" s="56">
        <f>SUM(N118:O118)</f>
        <v>0</v>
      </c>
      <c r="N118" s="57">
        <v>0</v>
      </c>
      <c r="O118" s="55">
        <v>0</v>
      </c>
      <c r="P118" s="53"/>
      <c r="Q118" s="53"/>
      <c r="R118" s="53"/>
      <c r="S118" s="53"/>
      <c r="T118" s="53"/>
      <c r="U118" s="53"/>
    </row>
    <row r="119" spans="1:21" s="1" customFormat="1">
      <c r="A119" s="10"/>
      <c r="B119" s="7"/>
      <c r="C119" s="27"/>
      <c r="D119" s="28"/>
      <c r="E119" s="29"/>
      <c r="F119" s="29"/>
      <c r="G119" s="21"/>
      <c r="H119" s="13"/>
      <c r="I119" s="13"/>
      <c r="J119" s="21"/>
      <c r="K119" s="13"/>
      <c r="L119" s="13"/>
      <c r="M119" s="21"/>
      <c r="N119" s="13"/>
      <c r="O119" s="13"/>
      <c r="P119" s="34"/>
      <c r="Q119" s="34"/>
      <c r="R119" s="34"/>
    </row>
    <row r="120" spans="1:21" s="1" customFormat="1" ht="11.25">
      <c r="A120" s="83" t="s">
        <v>90</v>
      </c>
      <c r="B120" s="7"/>
      <c r="C120" s="8"/>
      <c r="D120" s="8"/>
      <c r="E120" s="8"/>
      <c r="F120" s="8"/>
      <c r="G120" s="12"/>
      <c r="H120" s="12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21" s="1" customFormat="1" ht="15">
      <c r="A121" s="83"/>
      <c r="B121" s="5" t="s">
        <v>9</v>
      </c>
      <c r="C121" s="32" t="s">
        <v>91</v>
      </c>
      <c r="D121" s="31"/>
      <c r="E121" s="31"/>
      <c r="F121" s="31"/>
      <c r="G121" s="30"/>
      <c r="H121" s="30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52"/>
      <c r="T121" s="52"/>
      <c r="U121" s="52"/>
    </row>
    <row r="122" spans="1:21" s="59" customFormat="1">
      <c r="A122" s="83"/>
      <c r="B122" s="53" t="s">
        <v>10</v>
      </c>
      <c r="C122" s="53" t="s">
        <v>69</v>
      </c>
      <c r="D122" s="54">
        <f>SUM(E122:F122)</f>
        <v>1900</v>
      </c>
      <c r="E122" s="55">
        <f>SUM(H122,K122,N122)</f>
        <v>1900</v>
      </c>
      <c r="F122" s="55">
        <f>SUM(I122,L122,O122)</f>
        <v>0</v>
      </c>
      <c r="G122" s="56">
        <f>SUM(H122:I122)</f>
        <v>1900</v>
      </c>
      <c r="H122" s="57">
        <v>1900</v>
      </c>
      <c r="I122" s="58">
        <v>0</v>
      </c>
      <c r="J122" s="56">
        <f>SUM(K122:L122)</f>
        <v>0</v>
      </c>
      <c r="K122" s="57">
        <v>0</v>
      </c>
      <c r="L122" s="58">
        <v>0</v>
      </c>
      <c r="M122" s="56">
        <f>SUM(N122:O122)</f>
        <v>0</v>
      </c>
      <c r="N122" s="57">
        <v>0</v>
      </c>
      <c r="O122" s="55">
        <v>0</v>
      </c>
      <c r="P122" s="53"/>
      <c r="Q122" s="53"/>
      <c r="R122" s="53"/>
      <c r="S122" s="53"/>
      <c r="T122" s="53"/>
      <c r="U122" s="53"/>
    </row>
    <row r="123" spans="1:21" s="1" customFormat="1">
      <c r="A123" s="10"/>
      <c r="B123" s="7"/>
      <c r="C123" s="27"/>
      <c r="D123" s="28"/>
      <c r="E123" s="29"/>
      <c r="F123" s="29"/>
      <c r="G123" s="21"/>
      <c r="H123" s="13"/>
      <c r="I123" s="13"/>
      <c r="J123" s="21"/>
      <c r="K123" s="13"/>
      <c r="L123" s="13"/>
      <c r="M123" s="21"/>
      <c r="N123" s="13"/>
      <c r="O123" s="13"/>
      <c r="P123" s="34"/>
      <c r="Q123" s="34"/>
      <c r="R123" s="34"/>
    </row>
    <row r="124" spans="1:21" s="1" customFormat="1" ht="11.25">
      <c r="A124" s="83" t="s">
        <v>92</v>
      </c>
      <c r="B124" s="7"/>
      <c r="C124" s="8"/>
      <c r="D124" s="8"/>
      <c r="E124" s="8"/>
      <c r="F124" s="8"/>
      <c r="G124" s="12"/>
      <c r="H124" s="12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21" s="1" customFormat="1" ht="15">
      <c r="A125" s="83"/>
      <c r="B125" s="5" t="s">
        <v>9</v>
      </c>
      <c r="C125" s="32" t="s">
        <v>93</v>
      </c>
      <c r="D125" s="31"/>
      <c r="E125" s="31"/>
      <c r="F125" s="31"/>
      <c r="G125" s="30"/>
      <c r="H125" s="30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52"/>
      <c r="T125" s="52"/>
      <c r="U125" s="52"/>
    </row>
    <row r="126" spans="1:21" s="59" customFormat="1">
      <c r="A126" s="83"/>
      <c r="B126" s="53" t="s">
        <v>10</v>
      </c>
      <c r="C126" s="53" t="s">
        <v>69</v>
      </c>
      <c r="D126" s="54">
        <f>SUM(E126:F126)</f>
        <v>39100</v>
      </c>
      <c r="E126" s="55">
        <f>SUM(H126,K126,N126)</f>
        <v>39100</v>
      </c>
      <c r="F126" s="55">
        <f>SUM(I126,L126,O126)</f>
        <v>0</v>
      </c>
      <c r="G126" s="56">
        <f>SUM(H126:I126)</f>
        <v>39100</v>
      </c>
      <c r="H126" s="57">
        <v>39100</v>
      </c>
      <c r="I126" s="58">
        <v>0</v>
      </c>
      <c r="J126" s="56">
        <f>SUM(K126:L126)</f>
        <v>0</v>
      </c>
      <c r="K126" s="57">
        <v>0</v>
      </c>
      <c r="L126" s="58">
        <v>0</v>
      </c>
      <c r="M126" s="56">
        <f>SUM(N126:O126)</f>
        <v>0</v>
      </c>
      <c r="N126" s="57">
        <v>0</v>
      </c>
      <c r="O126" s="55">
        <v>0</v>
      </c>
      <c r="P126" s="53"/>
      <c r="Q126" s="53"/>
      <c r="R126" s="53"/>
      <c r="S126" s="53"/>
      <c r="T126" s="53"/>
      <c r="U126" s="53"/>
    </row>
    <row r="127" spans="1:21" s="1" customFormat="1">
      <c r="A127" s="10"/>
      <c r="B127" s="7"/>
      <c r="C127" s="27"/>
      <c r="D127" s="28"/>
      <c r="E127" s="29"/>
      <c r="F127" s="29"/>
      <c r="G127" s="21"/>
      <c r="H127" s="13"/>
      <c r="I127" s="13"/>
      <c r="J127" s="21"/>
      <c r="K127" s="13"/>
      <c r="L127" s="13"/>
      <c r="M127" s="21"/>
      <c r="N127" s="13"/>
      <c r="O127" s="13"/>
      <c r="P127" s="34"/>
      <c r="Q127" s="34"/>
      <c r="R127" s="34"/>
    </row>
    <row r="128" spans="1:21" s="1" customFormat="1" ht="11.25">
      <c r="A128" s="83" t="s">
        <v>94</v>
      </c>
      <c r="B128" s="7"/>
      <c r="C128" s="8"/>
      <c r="D128" s="8"/>
      <c r="E128" s="8"/>
      <c r="F128" s="8"/>
      <c r="G128" s="12"/>
      <c r="H128" s="12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21" s="1" customFormat="1" ht="15">
      <c r="A129" s="83"/>
      <c r="B129" s="5" t="s">
        <v>9</v>
      </c>
      <c r="C129" s="32" t="s">
        <v>95</v>
      </c>
      <c r="D129" s="31"/>
      <c r="E129" s="31"/>
      <c r="F129" s="31"/>
      <c r="G129" s="30"/>
      <c r="H129" s="30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52"/>
      <c r="T129" s="52"/>
      <c r="U129" s="52"/>
    </row>
    <row r="130" spans="1:21" s="59" customFormat="1">
      <c r="A130" s="83"/>
      <c r="B130" s="53" t="s">
        <v>10</v>
      </c>
      <c r="C130" s="53" t="s">
        <v>69</v>
      </c>
      <c r="D130" s="54">
        <f>SUM(E130:F130)</f>
        <v>6900</v>
      </c>
      <c r="E130" s="55">
        <f>SUM(H130,K130,N130)</f>
        <v>6900</v>
      </c>
      <c r="F130" s="55">
        <f>SUM(I130,L130,O130)</f>
        <v>0</v>
      </c>
      <c r="G130" s="56">
        <f>SUM(H130:I130)</f>
        <v>6900</v>
      </c>
      <c r="H130" s="57">
        <v>6900</v>
      </c>
      <c r="I130" s="58">
        <v>0</v>
      </c>
      <c r="J130" s="56">
        <f>SUM(K130:L130)</f>
        <v>0</v>
      </c>
      <c r="K130" s="57">
        <v>0</v>
      </c>
      <c r="L130" s="58">
        <v>0</v>
      </c>
      <c r="M130" s="56">
        <f>SUM(N130:O130)</f>
        <v>0</v>
      </c>
      <c r="N130" s="57">
        <v>0</v>
      </c>
      <c r="O130" s="55">
        <v>0</v>
      </c>
      <c r="P130" s="53"/>
      <c r="Q130" s="53"/>
      <c r="R130" s="53"/>
      <c r="S130" s="53"/>
      <c r="T130" s="53"/>
      <c r="U130" s="53"/>
    </row>
    <row r="131" spans="1:21" s="1" customFormat="1">
      <c r="A131" s="10"/>
      <c r="B131" s="7"/>
      <c r="C131" s="27"/>
      <c r="D131" s="28"/>
      <c r="E131" s="29"/>
      <c r="F131" s="29"/>
      <c r="G131" s="21"/>
      <c r="H131" s="13"/>
      <c r="I131" s="13"/>
      <c r="J131" s="21"/>
      <c r="K131" s="13"/>
      <c r="L131" s="13"/>
      <c r="M131" s="21"/>
      <c r="N131" s="13"/>
      <c r="O131" s="13"/>
      <c r="P131" s="34"/>
      <c r="Q131" s="34"/>
      <c r="R131" s="34"/>
    </row>
    <row r="132" spans="1:21" s="16" customFormat="1" ht="15.75">
      <c r="A132" s="38">
        <v>5</v>
      </c>
      <c r="B132" s="39" t="s">
        <v>72</v>
      </c>
      <c r="C132" s="40"/>
      <c r="D132" s="41"/>
      <c r="E132" s="41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9"/>
      <c r="T132" s="49"/>
      <c r="U132" s="49"/>
    </row>
    <row r="133" spans="1:21" s="26" customFormat="1">
      <c r="A133" s="23"/>
      <c r="B133" s="24" t="s">
        <v>48</v>
      </c>
      <c r="C133" s="25"/>
      <c r="D133" s="22">
        <f>SUM(D136,D139,D142,D145,D148,D151)</f>
        <v>5151224</v>
      </c>
      <c r="E133" s="22">
        <f t="shared" ref="E133:U133" si="9">SUM(E136,E139,E142,E145,E148,E151)</f>
        <v>5151224</v>
      </c>
      <c r="F133" s="22">
        <f t="shared" si="9"/>
        <v>0</v>
      </c>
      <c r="G133" s="22">
        <f t="shared" si="9"/>
        <v>1731224</v>
      </c>
      <c r="H133" s="22">
        <f t="shared" si="9"/>
        <v>1731224</v>
      </c>
      <c r="I133" s="22">
        <f t="shared" si="9"/>
        <v>0</v>
      </c>
      <c r="J133" s="22">
        <f t="shared" si="9"/>
        <v>1720000</v>
      </c>
      <c r="K133" s="22">
        <f t="shared" si="9"/>
        <v>1720000</v>
      </c>
      <c r="L133" s="22">
        <f t="shared" si="9"/>
        <v>0</v>
      </c>
      <c r="M133" s="22">
        <f t="shared" si="9"/>
        <v>1700000</v>
      </c>
      <c r="N133" s="22">
        <f t="shared" si="9"/>
        <v>1700000</v>
      </c>
      <c r="O133" s="22">
        <f t="shared" si="9"/>
        <v>0</v>
      </c>
      <c r="P133" s="22">
        <f t="shared" si="9"/>
        <v>0</v>
      </c>
      <c r="Q133" s="22">
        <f t="shared" si="9"/>
        <v>0</v>
      </c>
      <c r="R133" s="22">
        <f t="shared" si="9"/>
        <v>0</v>
      </c>
      <c r="S133" s="22">
        <f t="shared" si="9"/>
        <v>0</v>
      </c>
      <c r="T133" s="22">
        <f t="shared" si="9"/>
        <v>0</v>
      </c>
      <c r="U133" s="22">
        <f t="shared" si="9"/>
        <v>0</v>
      </c>
    </row>
    <row r="134" spans="1:21" s="1" customFormat="1" ht="11.25">
      <c r="A134" s="83" t="s">
        <v>73</v>
      </c>
      <c r="B134" s="5"/>
      <c r="C134" s="6"/>
      <c r="D134" s="6"/>
      <c r="E134" s="6"/>
      <c r="F134" s="6"/>
      <c r="G134" s="6"/>
      <c r="H134" s="15"/>
      <c r="I134" s="11"/>
      <c r="J134" s="6"/>
      <c r="K134" s="15"/>
      <c r="L134" s="11"/>
      <c r="M134" s="6"/>
      <c r="N134" s="15"/>
      <c r="O134" s="46"/>
      <c r="P134" s="50"/>
      <c r="Q134" s="50"/>
      <c r="R134" s="50"/>
      <c r="S134" s="50"/>
      <c r="T134" s="50"/>
      <c r="U134" s="50"/>
    </row>
    <row r="135" spans="1:21" s="1" customFormat="1" ht="15">
      <c r="A135" s="83"/>
      <c r="B135" s="5" t="s">
        <v>9</v>
      </c>
      <c r="C135" s="33" t="s">
        <v>75</v>
      </c>
      <c r="D135" s="31"/>
      <c r="E135" s="31"/>
      <c r="F135" s="31"/>
      <c r="G135" s="30"/>
      <c r="H135" s="30"/>
      <c r="I135" s="35"/>
      <c r="J135" s="30"/>
      <c r="K135" s="30"/>
      <c r="L135" s="35"/>
      <c r="M135" s="30"/>
      <c r="N135" s="30"/>
      <c r="O135" s="35"/>
      <c r="P135" s="51"/>
      <c r="Q135" s="51"/>
      <c r="R135" s="51"/>
      <c r="S135" s="51"/>
      <c r="T135" s="51"/>
      <c r="U135" s="51"/>
    </row>
    <row r="136" spans="1:21" s="59" customFormat="1">
      <c r="A136" s="83"/>
      <c r="B136" s="53" t="s">
        <v>10</v>
      </c>
      <c r="C136" s="53" t="s">
        <v>77</v>
      </c>
      <c r="D136" s="54">
        <f>SUM(E136:F136)</f>
        <v>540524</v>
      </c>
      <c r="E136" s="55">
        <f>SUM(H136,K136,N136)</f>
        <v>540524</v>
      </c>
      <c r="F136" s="55">
        <f>SUM(I136,L136,O136)</f>
        <v>0</v>
      </c>
      <c r="G136" s="56">
        <f>SUM(H136:I136)</f>
        <v>540524</v>
      </c>
      <c r="H136" s="57">
        <v>540524</v>
      </c>
      <c r="I136" s="58">
        <v>0</v>
      </c>
      <c r="J136" s="56">
        <f>SUM(K136:L136)</f>
        <v>0</v>
      </c>
      <c r="K136" s="57">
        <v>0</v>
      </c>
      <c r="L136" s="58">
        <v>0</v>
      </c>
      <c r="M136" s="56">
        <f>SUM(N136:O136)</f>
        <v>0</v>
      </c>
      <c r="N136" s="57">
        <v>0</v>
      </c>
      <c r="O136" s="55">
        <v>0</v>
      </c>
      <c r="P136" s="53"/>
      <c r="Q136" s="53"/>
      <c r="R136" s="53"/>
      <c r="S136" s="53"/>
      <c r="T136" s="53"/>
      <c r="U136" s="53"/>
    </row>
    <row r="137" spans="1:21" s="1" customFormat="1" ht="11.25">
      <c r="A137" s="83" t="s">
        <v>74</v>
      </c>
      <c r="B137" s="7"/>
      <c r="C137" s="8"/>
      <c r="D137" s="8"/>
      <c r="E137" s="8"/>
      <c r="F137" s="8"/>
      <c r="G137" s="12"/>
      <c r="H137" s="12"/>
      <c r="I137" s="34"/>
      <c r="J137" s="34"/>
      <c r="K137" s="34"/>
      <c r="L137" s="34"/>
      <c r="M137" s="34"/>
      <c r="N137" s="34"/>
      <c r="O137" s="34"/>
      <c r="P137" s="50"/>
      <c r="Q137" s="50"/>
      <c r="R137" s="50"/>
      <c r="S137" s="50"/>
      <c r="T137" s="50"/>
      <c r="U137" s="50"/>
    </row>
    <row r="138" spans="1:21" s="1" customFormat="1" ht="15">
      <c r="A138" s="83"/>
      <c r="B138" s="5" t="s">
        <v>9</v>
      </c>
      <c r="C138" s="33" t="s">
        <v>76</v>
      </c>
      <c r="D138" s="31"/>
      <c r="E138" s="31"/>
      <c r="F138" s="31"/>
      <c r="G138" s="30"/>
      <c r="H138" s="30"/>
      <c r="I138" s="35"/>
      <c r="J138" s="35"/>
      <c r="K138" s="35"/>
      <c r="L138" s="35"/>
      <c r="M138" s="35"/>
      <c r="N138" s="35"/>
      <c r="O138" s="35"/>
      <c r="P138" s="51"/>
      <c r="Q138" s="51"/>
      <c r="R138" s="51"/>
      <c r="S138" s="51"/>
      <c r="T138" s="51"/>
      <c r="U138" s="51"/>
    </row>
    <row r="139" spans="1:21" s="59" customFormat="1">
      <c r="A139" s="83"/>
      <c r="B139" s="53" t="s">
        <v>10</v>
      </c>
      <c r="C139" s="53" t="s">
        <v>77</v>
      </c>
      <c r="D139" s="54">
        <f>SUM(E139:F139)</f>
        <v>1821700</v>
      </c>
      <c r="E139" s="55">
        <f>SUM(H139,K139,N139)</f>
        <v>1821700</v>
      </c>
      <c r="F139" s="55">
        <f>SUM(I139,L139,O139)</f>
        <v>0</v>
      </c>
      <c r="G139" s="56">
        <f>SUM(H139:I139)</f>
        <v>1101700</v>
      </c>
      <c r="H139" s="57">
        <v>1101700</v>
      </c>
      <c r="I139" s="58">
        <v>0</v>
      </c>
      <c r="J139" s="56">
        <f>SUM(K139:L139)</f>
        <v>720000</v>
      </c>
      <c r="K139" s="57">
        <v>720000</v>
      </c>
      <c r="L139" s="58">
        <v>0</v>
      </c>
      <c r="M139" s="56">
        <f>SUM(N139:O139)</f>
        <v>0</v>
      </c>
      <c r="N139" s="57">
        <v>0</v>
      </c>
      <c r="O139" s="55">
        <v>0</v>
      </c>
      <c r="P139" s="53"/>
      <c r="Q139" s="53"/>
      <c r="R139" s="53"/>
      <c r="S139" s="53"/>
      <c r="T139" s="53"/>
      <c r="U139" s="53"/>
    </row>
    <row r="140" spans="1:21" s="1" customFormat="1" ht="11.25">
      <c r="A140" s="83" t="s">
        <v>78</v>
      </c>
      <c r="B140" s="5"/>
      <c r="C140" s="6"/>
      <c r="D140" s="6"/>
      <c r="E140" s="6"/>
      <c r="F140" s="6"/>
      <c r="G140" s="6"/>
      <c r="H140" s="15"/>
      <c r="I140" s="11"/>
      <c r="J140" s="6"/>
      <c r="K140" s="15"/>
      <c r="L140" s="11"/>
      <c r="M140" s="6"/>
      <c r="N140" s="15"/>
      <c r="O140" s="46"/>
      <c r="P140" s="50"/>
      <c r="Q140" s="50"/>
      <c r="R140" s="50"/>
      <c r="S140" s="50"/>
      <c r="T140" s="50"/>
      <c r="U140" s="50"/>
    </row>
    <row r="141" spans="1:21" s="1" customFormat="1" ht="15">
      <c r="A141" s="83"/>
      <c r="B141" s="5" t="s">
        <v>9</v>
      </c>
      <c r="C141" s="33" t="s">
        <v>79</v>
      </c>
      <c r="D141" s="31"/>
      <c r="E141" s="31"/>
      <c r="F141" s="31"/>
      <c r="G141" s="30"/>
      <c r="H141" s="30"/>
      <c r="I141" s="35"/>
      <c r="J141" s="30"/>
      <c r="K141" s="30"/>
      <c r="L141" s="35"/>
      <c r="M141" s="30"/>
      <c r="N141" s="30"/>
      <c r="O141" s="35"/>
      <c r="P141" s="51"/>
      <c r="Q141" s="51"/>
      <c r="R141" s="51"/>
      <c r="S141" s="51"/>
      <c r="T141" s="51"/>
      <c r="U141" s="51"/>
    </row>
    <row r="142" spans="1:21" s="59" customFormat="1">
      <c r="A142" s="83"/>
      <c r="B142" s="53" t="s">
        <v>10</v>
      </c>
      <c r="C142" s="53" t="s">
        <v>77</v>
      </c>
      <c r="D142" s="54">
        <f>SUM(E142:F142)</f>
        <v>1060000</v>
      </c>
      <c r="E142" s="55">
        <f>SUM(H142,K142,N142)</f>
        <v>1060000</v>
      </c>
      <c r="F142" s="55">
        <f>SUM(I142,L142,O142)</f>
        <v>0</v>
      </c>
      <c r="G142" s="56">
        <f>SUM(H142:I142)</f>
        <v>60000</v>
      </c>
      <c r="H142" s="57">
        <v>60000</v>
      </c>
      <c r="I142" s="58">
        <v>0</v>
      </c>
      <c r="J142" s="56">
        <f>SUM(K142:L142)</f>
        <v>1000000</v>
      </c>
      <c r="K142" s="57">
        <v>1000000</v>
      </c>
      <c r="L142" s="58">
        <v>0</v>
      </c>
      <c r="M142" s="56">
        <f>SUM(N142:O142)</f>
        <v>0</v>
      </c>
      <c r="N142" s="57">
        <v>0</v>
      </c>
      <c r="O142" s="55">
        <v>0</v>
      </c>
      <c r="P142" s="53"/>
      <c r="Q142" s="53"/>
      <c r="R142" s="53"/>
      <c r="S142" s="53"/>
      <c r="T142" s="53"/>
      <c r="U142" s="53"/>
    </row>
    <row r="143" spans="1:21" s="1" customFormat="1" ht="11.25">
      <c r="A143" s="83" t="s">
        <v>98</v>
      </c>
      <c r="B143" s="7"/>
      <c r="C143" s="8"/>
      <c r="D143" s="8"/>
      <c r="E143" s="8"/>
      <c r="F143" s="8"/>
      <c r="G143" s="12"/>
      <c r="H143" s="12"/>
      <c r="I143" s="34"/>
      <c r="J143" s="34"/>
      <c r="K143" s="34"/>
      <c r="L143" s="34"/>
      <c r="M143" s="34"/>
      <c r="N143" s="34"/>
      <c r="O143" s="34"/>
      <c r="P143" s="50"/>
      <c r="Q143" s="50"/>
      <c r="R143" s="50"/>
      <c r="S143" s="50"/>
      <c r="T143" s="50"/>
      <c r="U143" s="50"/>
    </row>
    <row r="144" spans="1:21" s="1" customFormat="1" ht="15">
      <c r="A144" s="83"/>
      <c r="B144" s="5" t="s">
        <v>9</v>
      </c>
      <c r="C144" s="33" t="s">
        <v>80</v>
      </c>
      <c r="D144" s="31"/>
      <c r="E144" s="31"/>
      <c r="F144" s="31"/>
      <c r="G144" s="30"/>
      <c r="H144" s="30"/>
      <c r="I144" s="35"/>
      <c r="J144" s="35"/>
      <c r="K144" s="35"/>
      <c r="L144" s="35"/>
      <c r="M144" s="35"/>
      <c r="N144" s="35"/>
      <c r="O144" s="35"/>
      <c r="P144" s="51"/>
      <c r="Q144" s="51"/>
      <c r="R144" s="51"/>
      <c r="S144" s="51"/>
      <c r="T144" s="51"/>
      <c r="U144" s="51"/>
    </row>
    <row r="145" spans="1:21" s="59" customFormat="1">
      <c r="A145" s="83"/>
      <c r="B145" s="53" t="s">
        <v>10</v>
      </c>
      <c r="C145" s="53" t="s">
        <v>77</v>
      </c>
      <c r="D145" s="54">
        <f>SUM(E145:F145)</f>
        <v>1200000</v>
      </c>
      <c r="E145" s="55">
        <f>SUM(H145,K145,N145)</f>
        <v>1200000</v>
      </c>
      <c r="F145" s="55">
        <f>SUM(I145,L145,O145)</f>
        <v>0</v>
      </c>
      <c r="G145" s="56">
        <f>SUM(H145:I145)</f>
        <v>0</v>
      </c>
      <c r="H145" s="57">
        <v>0</v>
      </c>
      <c r="I145" s="58">
        <v>0</v>
      </c>
      <c r="J145" s="56">
        <f>SUM(K145:L145)</f>
        <v>0</v>
      </c>
      <c r="K145" s="57">
        <v>0</v>
      </c>
      <c r="L145" s="58">
        <v>0</v>
      </c>
      <c r="M145" s="56">
        <f>SUM(N145:O145)</f>
        <v>1200000</v>
      </c>
      <c r="N145" s="57">
        <v>1200000</v>
      </c>
      <c r="O145" s="55">
        <v>0</v>
      </c>
      <c r="P145" s="53"/>
      <c r="Q145" s="53"/>
      <c r="R145" s="53"/>
      <c r="S145" s="53"/>
      <c r="T145" s="53"/>
      <c r="U145" s="53"/>
    </row>
    <row r="146" spans="1:21" s="1" customFormat="1" ht="11.25">
      <c r="A146" s="83" t="s">
        <v>99</v>
      </c>
      <c r="B146" s="7"/>
      <c r="C146" s="8"/>
      <c r="D146" s="8"/>
      <c r="E146" s="8"/>
      <c r="F146" s="8"/>
      <c r="G146" s="12"/>
      <c r="H146" s="12"/>
      <c r="I146" s="34"/>
      <c r="J146" s="34"/>
      <c r="K146" s="34"/>
      <c r="L146" s="34"/>
      <c r="M146" s="34"/>
      <c r="N146" s="34"/>
      <c r="O146" s="34"/>
      <c r="P146" s="50"/>
      <c r="Q146" s="50"/>
      <c r="R146" s="50"/>
      <c r="S146" s="50"/>
      <c r="T146" s="50"/>
      <c r="U146" s="50"/>
    </row>
    <row r="147" spans="1:21" s="1" customFormat="1" ht="15">
      <c r="A147" s="83"/>
      <c r="B147" s="5" t="s">
        <v>9</v>
      </c>
      <c r="C147" s="33" t="s">
        <v>100</v>
      </c>
      <c r="D147" s="31"/>
      <c r="E147" s="31"/>
      <c r="F147" s="31"/>
      <c r="G147" s="30"/>
      <c r="H147" s="30"/>
      <c r="I147" s="35"/>
      <c r="J147" s="35"/>
      <c r="K147" s="35"/>
      <c r="L147" s="35"/>
      <c r="M147" s="35"/>
      <c r="N147" s="35"/>
      <c r="O147" s="35"/>
      <c r="P147" s="51"/>
      <c r="Q147" s="51"/>
      <c r="R147" s="51"/>
      <c r="S147" s="51"/>
      <c r="T147" s="51"/>
      <c r="U147" s="51"/>
    </row>
    <row r="148" spans="1:21" s="59" customFormat="1">
      <c r="A148" s="83"/>
      <c r="B148" s="53" t="s">
        <v>10</v>
      </c>
      <c r="C148" s="53" t="s">
        <v>77</v>
      </c>
      <c r="D148" s="54">
        <f>SUM(E148:F148)</f>
        <v>520000</v>
      </c>
      <c r="E148" s="55">
        <f>SUM(H148,K148,N148)</f>
        <v>520000</v>
      </c>
      <c r="F148" s="55">
        <f>SUM(I148,L148,O148)</f>
        <v>0</v>
      </c>
      <c r="G148" s="56">
        <f>SUM(H148:I148)</f>
        <v>20000</v>
      </c>
      <c r="H148" s="57">
        <v>20000</v>
      </c>
      <c r="I148" s="58">
        <v>0</v>
      </c>
      <c r="J148" s="56">
        <f>SUM(K148:L148)</f>
        <v>0</v>
      </c>
      <c r="K148" s="57">
        <v>0</v>
      </c>
      <c r="L148" s="58">
        <v>0</v>
      </c>
      <c r="M148" s="56">
        <f>SUM(N148:O148)</f>
        <v>500000</v>
      </c>
      <c r="N148" s="57">
        <v>500000</v>
      </c>
      <c r="O148" s="55">
        <v>0</v>
      </c>
      <c r="P148" s="53"/>
      <c r="Q148" s="53"/>
      <c r="R148" s="53"/>
      <c r="S148" s="53"/>
      <c r="T148" s="53"/>
      <c r="U148" s="53"/>
    </row>
    <row r="149" spans="1:21" s="1" customFormat="1" ht="11.25">
      <c r="A149" s="83" t="s">
        <v>135</v>
      </c>
      <c r="B149" s="7"/>
      <c r="C149" s="8"/>
      <c r="D149" s="8"/>
      <c r="E149" s="8"/>
      <c r="F149" s="8"/>
      <c r="G149" s="12"/>
      <c r="H149" s="12"/>
      <c r="I149" s="34"/>
      <c r="J149" s="34"/>
      <c r="K149" s="34"/>
      <c r="L149" s="34"/>
      <c r="M149" s="34"/>
      <c r="N149" s="34"/>
      <c r="O149" s="34"/>
      <c r="P149" s="50"/>
      <c r="Q149" s="50"/>
      <c r="R149" s="50"/>
      <c r="S149" s="50"/>
      <c r="T149" s="50"/>
      <c r="U149" s="50"/>
    </row>
    <row r="150" spans="1:21" s="1" customFormat="1" ht="15">
      <c r="A150" s="83"/>
      <c r="B150" s="5" t="s">
        <v>9</v>
      </c>
      <c r="C150" s="33" t="s">
        <v>136</v>
      </c>
      <c r="D150" s="31"/>
      <c r="E150" s="31"/>
      <c r="F150" s="31"/>
      <c r="G150" s="30"/>
      <c r="H150" s="30"/>
      <c r="I150" s="35"/>
      <c r="J150" s="35"/>
      <c r="K150" s="35"/>
      <c r="L150" s="35"/>
      <c r="M150" s="35"/>
      <c r="N150" s="35"/>
      <c r="O150" s="35"/>
      <c r="P150" s="51"/>
      <c r="Q150" s="51"/>
      <c r="R150" s="51"/>
      <c r="S150" s="51"/>
      <c r="T150" s="51"/>
      <c r="U150" s="51"/>
    </row>
    <row r="151" spans="1:21" s="59" customFormat="1">
      <c r="A151" s="83"/>
      <c r="B151" s="53" t="s">
        <v>10</v>
      </c>
      <c r="C151" s="53" t="s">
        <v>77</v>
      </c>
      <c r="D151" s="54">
        <f>SUM(E151:F151)</f>
        <v>9000</v>
      </c>
      <c r="E151" s="55">
        <f>SUM(H151,K151,N151)</f>
        <v>9000</v>
      </c>
      <c r="F151" s="55">
        <f>SUM(I151,L151,O151)</f>
        <v>0</v>
      </c>
      <c r="G151" s="56">
        <f>SUM(H151:I151)</f>
        <v>9000</v>
      </c>
      <c r="H151" s="57">
        <v>9000</v>
      </c>
      <c r="I151" s="58">
        <v>0</v>
      </c>
      <c r="J151" s="56">
        <f>SUM(K151:L151)</f>
        <v>0</v>
      </c>
      <c r="K151" s="57">
        <v>0</v>
      </c>
      <c r="L151" s="58">
        <v>0</v>
      </c>
      <c r="M151" s="56">
        <f>SUM(N151:O151)</f>
        <v>0</v>
      </c>
      <c r="N151" s="57">
        <v>0</v>
      </c>
      <c r="O151" s="55">
        <v>0</v>
      </c>
      <c r="P151" s="53"/>
      <c r="Q151" s="53"/>
      <c r="R151" s="53"/>
      <c r="S151" s="53"/>
      <c r="T151" s="53"/>
      <c r="U151" s="53"/>
    </row>
    <row r="152" spans="1:21" s="1" customFormat="1">
      <c r="A152" s="10"/>
      <c r="B152" s="7"/>
      <c r="C152" s="27"/>
      <c r="D152" s="28"/>
      <c r="E152" s="29"/>
      <c r="F152" s="29"/>
      <c r="G152" s="21"/>
      <c r="H152" s="13"/>
      <c r="I152" s="13"/>
      <c r="J152" s="21"/>
      <c r="K152" s="13"/>
      <c r="L152" s="13"/>
      <c r="M152" s="21"/>
      <c r="N152" s="13"/>
      <c r="O152" s="13"/>
      <c r="P152" s="34"/>
      <c r="Q152" s="34"/>
      <c r="R152" s="34"/>
    </row>
    <row r="153" spans="1:21" s="16" customFormat="1" ht="15.75">
      <c r="A153" s="38">
        <v>6</v>
      </c>
      <c r="B153" s="39" t="s">
        <v>89</v>
      </c>
      <c r="C153" s="40"/>
      <c r="D153" s="41"/>
      <c r="E153" s="41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9"/>
      <c r="T153" s="49"/>
      <c r="U153" s="49"/>
    </row>
    <row r="154" spans="1:21" s="26" customFormat="1">
      <c r="A154" s="23"/>
      <c r="B154" s="24" t="s">
        <v>48</v>
      </c>
      <c r="C154" s="25"/>
      <c r="D154" s="22">
        <f t="shared" ref="D154:O154" si="10">SUM(D157)</f>
        <v>816101</v>
      </c>
      <c r="E154" s="22">
        <f t="shared" si="10"/>
        <v>416101</v>
      </c>
      <c r="F154" s="22">
        <f t="shared" si="10"/>
        <v>400000</v>
      </c>
      <c r="G154" s="22">
        <f>SUM(G157)</f>
        <v>816101</v>
      </c>
      <c r="H154" s="22">
        <f>SUM(H157)</f>
        <v>416101</v>
      </c>
      <c r="I154" s="22">
        <f t="shared" si="10"/>
        <v>400000</v>
      </c>
      <c r="J154" s="22">
        <f t="shared" si="10"/>
        <v>0</v>
      </c>
      <c r="K154" s="22">
        <f t="shared" si="10"/>
        <v>0</v>
      </c>
      <c r="L154" s="22">
        <f t="shared" si="10"/>
        <v>0</v>
      </c>
      <c r="M154" s="22">
        <f t="shared" si="10"/>
        <v>0</v>
      </c>
      <c r="N154" s="22">
        <f t="shared" si="10"/>
        <v>0</v>
      </c>
      <c r="O154" s="63">
        <f t="shared" si="10"/>
        <v>0</v>
      </c>
      <c r="P154" s="24"/>
      <c r="Q154" s="24"/>
      <c r="R154" s="24"/>
      <c r="S154" s="24"/>
      <c r="T154" s="24"/>
      <c r="U154" s="24"/>
    </row>
    <row r="155" spans="1:21" s="1" customFormat="1" ht="11.25">
      <c r="A155" s="83" t="s">
        <v>84</v>
      </c>
      <c r="B155" s="7"/>
      <c r="C155" s="8"/>
      <c r="D155" s="8"/>
      <c r="E155" s="8"/>
      <c r="F155" s="8"/>
      <c r="G155" s="12"/>
      <c r="H155" s="12"/>
      <c r="I155" s="34"/>
      <c r="J155" s="34"/>
      <c r="K155" s="34"/>
      <c r="L155" s="34"/>
      <c r="M155" s="34"/>
      <c r="N155" s="34"/>
      <c r="O155" s="34"/>
      <c r="P155" s="50"/>
      <c r="Q155" s="50"/>
      <c r="R155" s="50"/>
      <c r="S155" s="50"/>
      <c r="T155" s="50"/>
      <c r="U155" s="50"/>
    </row>
    <row r="156" spans="1:21" s="1" customFormat="1" ht="15">
      <c r="A156" s="83"/>
      <c r="B156" s="5" t="s">
        <v>9</v>
      </c>
      <c r="C156" s="32" t="s">
        <v>81</v>
      </c>
      <c r="D156" s="31"/>
      <c r="E156" s="31"/>
      <c r="F156" s="31"/>
      <c r="G156" s="30"/>
      <c r="H156" s="30"/>
      <c r="I156" s="35"/>
      <c r="J156" s="35"/>
      <c r="K156" s="35"/>
      <c r="L156" s="35"/>
      <c r="M156" s="35"/>
      <c r="N156" s="35"/>
      <c r="O156" s="35"/>
      <c r="P156" s="51"/>
      <c r="Q156" s="51"/>
      <c r="R156" s="51"/>
      <c r="S156" s="51"/>
      <c r="T156" s="51"/>
      <c r="U156" s="51"/>
    </row>
    <row r="157" spans="1:21" s="59" customFormat="1">
      <c r="A157" s="83"/>
      <c r="B157" s="53" t="s">
        <v>10</v>
      </c>
      <c r="C157" s="53" t="s">
        <v>82</v>
      </c>
      <c r="D157" s="54">
        <f>SUM(E157:F157)</f>
        <v>816101</v>
      </c>
      <c r="E157" s="55">
        <f>SUM(H157,K157,N157)</f>
        <v>416101</v>
      </c>
      <c r="F157" s="55">
        <f>SUM(I157,L157,O157)</f>
        <v>400000</v>
      </c>
      <c r="G157" s="56">
        <f>SUM(H157:I157)</f>
        <v>816101</v>
      </c>
      <c r="H157" s="57">
        <v>416101</v>
      </c>
      <c r="I157" s="58">
        <v>400000</v>
      </c>
      <c r="J157" s="56">
        <f>SUM(K157:L157)</f>
        <v>0</v>
      </c>
      <c r="K157" s="57">
        <v>0</v>
      </c>
      <c r="L157" s="58">
        <v>0</v>
      </c>
      <c r="M157" s="56">
        <f>SUM(N157:O157)</f>
        <v>0</v>
      </c>
      <c r="N157" s="57">
        <v>0</v>
      </c>
      <c r="O157" s="55">
        <v>0</v>
      </c>
      <c r="P157" s="53"/>
      <c r="Q157" s="53"/>
      <c r="R157" s="53"/>
      <c r="S157" s="53"/>
      <c r="T157" s="53"/>
      <c r="U157" s="53"/>
    </row>
    <row r="158" spans="1:21">
      <c r="A158" s="36"/>
    </row>
    <row r="159" spans="1:21" s="1" customFormat="1" ht="14.25" customHeight="1">
      <c r="A159" s="84" t="s">
        <v>1</v>
      </c>
      <c r="B159" s="84" t="s">
        <v>2</v>
      </c>
      <c r="C159" s="85" t="s">
        <v>3</v>
      </c>
      <c r="D159" s="85" t="s">
        <v>4</v>
      </c>
      <c r="E159" s="84" t="s">
        <v>5</v>
      </c>
      <c r="F159" s="84"/>
      <c r="G159" s="86"/>
      <c r="H159" s="87"/>
      <c r="I159" s="88"/>
      <c r="J159" s="86"/>
      <c r="K159" s="87"/>
      <c r="L159" s="88"/>
      <c r="M159" s="86"/>
      <c r="N159" s="87"/>
      <c r="O159" s="87"/>
      <c r="P159" s="86"/>
      <c r="Q159" s="87"/>
      <c r="R159" s="87"/>
      <c r="S159" s="86"/>
      <c r="T159" s="87"/>
      <c r="U159" s="87"/>
    </row>
    <row r="160" spans="1:21" s="1" customFormat="1" ht="12.75" customHeight="1">
      <c r="A160" s="84"/>
      <c r="B160" s="84"/>
      <c r="C160" s="85"/>
      <c r="D160" s="85"/>
      <c r="E160" s="85" t="s">
        <v>6</v>
      </c>
      <c r="F160" s="85" t="s">
        <v>7</v>
      </c>
      <c r="G160" s="91" t="s">
        <v>16</v>
      </c>
      <c r="H160" s="92"/>
      <c r="I160" s="93"/>
      <c r="J160" s="91" t="s">
        <v>18</v>
      </c>
      <c r="K160" s="92"/>
      <c r="L160" s="93"/>
      <c r="M160" s="91" t="s">
        <v>17</v>
      </c>
      <c r="N160" s="92"/>
      <c r="O160" s="92"/>
      <c r="P160" s="91" t="s">
        <v>17</v>
      </c>
      <c r="Q160" s="92"/>
      <c r="R160" s="92"/>
      <c r="S160" s="91" t="s">
        <v>17</v>
      </c>
      <c r="T160" s="92"/>
      <c r="U160" s="92"/>
    </row>
    <row r="161" spans="1:21" s="1" customFormat="1" ht="7.5" customHeight="1">
      <c r="A161" s="84"/>
      <c r="B161" s="84"/>
      <c r="C161" s="85"/>
      <c r="D161" s="85"/>
      <c r="E161" s="85"/>
      <c r="F161" s="85"/>
      <c r="G161" s="94"/>
      <c r="H161" s="95"/>
      <c r="I161" s="96"/>
      <c r="J161" s="94"/>
      <c r="K161" s="95"/>
      <c r="L161" s="96"/>
      <c r="M161" s="94"/>
      <c r="N161" s="95"/>
      <c r="O161" s="95"/>
      <c r="P161" s="94"/>
      <c r="Q161" s="95"/>
      <c r="R161" s="95"/>
      <c r="S161" s="94"/>
      <c r="T161" s="95"/>
      <c r="U161" s="95"/>
    </row>
    <row r="162" spans="1:21" s="1" customFormat="1" ht="7.5" hidden="1" customHeight="1">
      <c r="A162" s="84"/>
      <c r="B162" s="84"/>
      <c r="C162" s="85"/>
      <c r="D162" s="85"/>
      <c r="E162" s="85"/>
      <c r="F162" s="85"/>
      <c r="G162" s="80"/>
      <c r="H162" s="81"/>
      <c r="I162" s="82"/>
      <c r="J162" s="80"/>
      <c r="K162" s="81"/>
      <c r="L162" s="82"/>
      <c r="M162" s="80"/>
      <c r="N162" s="81"/>
      <c r="O162" s="81"/>
      <c r="P162" s="80"/>
      <c r="Q162" s="81"/>
      <c r="R162" s="81"/>
      <c r="S162" s="80"/>
      <c r="T162" s="81"/>
      <c r="U162" s="81"/>
    </row>
    <row r="163" spans="1:21" s="1" customFormat="1" ht="2.25" customHeight="1">
      <c r="A163" s="84"/>
      <c r="B163" s="84"/>
      <c r="C163" s="85"/>
      <c r="D163" s="85"/>
      <c r="E163" s="85"/>
      <c r="F163" s="85"/>
      <c r="G163" s="78"/>
      <c r="H163" s="79"/>
      <c r="I163" s="97"/>
      <c r="J163" s="78"/>
      <c r="K163" s="79"/>
      <c r="L163" s="97"/>
      <c r="M163" s="78"/>
      <c r="N163" s="79"/>
      <c r="O163" s="79"/>
      <c r="P163" s="78"/>
      <c r="Q163" s="79"/>
      <c r="R163" s="79"/>
      <c r="S163" s="78"/>
      <c r="T163" s="79"/>
      <c r="U163" s="79"/>
    </row>
    <row r="164" spans="1:21" s="1" customFormat="1" ht="29.25" customHeight="1">
      <c r="A164" s="84"/>
      <c r="B164" s="84"/>
      <c r="C164" s="85"/>
      <c r="D164" s="85"/>
      <c r="E164" s="85"/>
      <c r="F164" s="85"/>
      <c r="G164" s="2" t="s">
        <v>21</v>
      </c>
      <c r="H164" s="2" t="s">
        <v>19</v>
      </c>
      <c r="I164" s="2" t="s">
        <v>20</v>
      </c>
      <c r="J164" s="2" t="s">
        <v>21</v>
      </c>
      <c r="K164" s="2" t="s">
        <v>19</v>
      </c>
      <c r="L164" s="2" t="s">
        <v>20</v>
      </c>
      <c r="M164" s="2" t="s">
        <v>21</v>
      </c>
      <c r="N164" s="2" t="s">
        <v>19</v>
      </c>
      <c r="O164" s="44" t="s">
        <v>20</v>
      </c>
      <c r="P164" s="2" t="s">
        <v>21</v>
      </c>
      <c r="Q164" s="2" t="s">
        <v>19</v>
      </c>
      <c r="R164" s="44" t="s">
        <v>20</v>
      </c>
      <c r="S164" s="2" t="s">
        <v>21</v>
      </c>
      <c r="T164" s="2" t="s">
        <v>19</v>
      </c>
      <c r="U164" s="44" t="s">
        <v>20</v>
      </c>
    </row>
    <row r="165" spans="1:21" s="4" customFormat="1" ht="6" customHeight="1">
      <c r="A165" s="3">
        <v>1</v>
      </c>
      <c r="B165" s="3">
        <v>2</v>
      </c>
      <c r="C165" s="3">
        <v>4</v>
      </c>
      <c r="D165" s="3">
        <v>5</v>
      </c>
      <c r="E165" s="3">
        <v>6</v>
      </c>
      <c r="F165" s="3">
        <v>7</v>
      </c>
      <c r="G165" s="3"/>
      <c r="H165" s="3">
        <v>8</v>
      </c>
      <c r="I165" s="14">
        <v>9</v>
      </c>
      <c r="J165" s="3"/>
      <c r="K165" s="3">
        <v>8</v>
      </c>
      <c r="L165" s="14">
        <v>9</v>
      </c>
      <c r="M165" s="3"/>
      <c r="N165" s="3">
        <v>8</v>
      </c>
      <c r="O165" s="45">
        <v>9</v>
      </c>
      <c r="P165" s="3"/>
      <c r="Q165" s="3">
        <v>8</v>
      </c>
      <c r="R165" s="45">
        <v>9</v>
      </c>
      <c r="S165" s="3"/>
      <c r="T165" s="3">
        <v>8</v>
      </c>
      <c r="U165" s="45">
        <v>9</v>
      </c>
    </row>
    <row r="166" spans="1:21" s="16" customFormat="1" ht="15.75">
      <c r="A166" s="38">
        <v>7</v>
      </c>
      <c r="B166" s="39" t="s">
        <v>83</v>
      </c>
      <c r="C166" s="40"/>
      <c r="D166" s="41"/>
      <c r="E166" s="41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9"/>
      <c r="T166" s="49"/>
      <c r="U166" s="49"/>
    </row>
    <row r="167" spans="1:21" s="26" customFormat="1">
      <c r="A167" s="23"/>
      <c r="B167" s="24" t="s">
        <v>48</v>
      </c>
      <c r="C167" s="25"/>
      <c r="D167" s="22">
        <f>SUM(D170,D173,D176,D179,D182,D185)</f>
        <v>1296110</v>
      </c>
      <c r="E167" s="22">
        <f t="shared" ref="E167:U167" si="11">SUM(E170,E173,E176,E179,E182,E185)</f>
        <v>1296110</v>
      </c>
      <c r="F167" s="22">
        <f t="shared" si="11"/>
        <v>0</v>
      </c>
      <c r="G167" s="22">
        <f t="shared" si="11"/>
        <v>296110</v>
      </c>
      <c r="H167" s="22">
        <f t="shared" si="11"/>
        <v>296110</v>
      </c>
      <c r="I167" s="22">
        <f t="shared" si="11"/>
        <v>0</v>
      </c>
      <c r="J167" s="22">
        <f t="shared" si="11"/>
        <v>430000</v>
      </c>
      <c r="K167" s="22">
        <f t="shared" si="11"/>
        <v>430000</v>
      </c>
      <c r="L167" s="22">
        <f t="shared" si="11"/>
        <v>0</v>
      </c>
      <c r="M167" s="22">
        <f t="shared" si="11"/>
        <v>570000</v>
      </c>
      <c r="N167" s="22">
        <f t="shared" si="11"/>
        <v>570000</v>
      </c>
      <c r="O167" s="22">
        <f t="shared" si="11"/>
        <v>0</v>
      </c>
      <c r="P167" s="22">
        <f t="shared" si="11"/>
        <v>0</v>
      </c>
      <c r="Q167" s="22">
        <f t="shared" si="11"/>
        <v>0</v>
      </c>
      <c r="R167" s="22">
        <f t="shared" si="11"/>
        <v>0</v>
      </c>
      <c r="S167" s="22">
        <f t="shared" si="11"/>
        <v>0</v>
      </c>
      <c r="T167" s="22">
        <f t="shared" si="11"/>
        <v>0</v>
      </c>
      <c r="U167" s="22">
        <f t="shared" si="11"/>
        <v>0</v>
      </c>
    </row>
    <row r="168" spans="1:21" s="1" customFormat="1" ht="11.25" customHeight="1">
      <c r="A168" s="83" t="s">
        <v>87</v>
      </c>
      <c r="B168" s="7"/>
      <c r="C168" s="8"/>
      <c r="D168" s="8"/>
      <c r="E168" s="8"/>
      <c r="F168" s="8"/>
      <c r="G168" s="12"/>
      <c r="H168" s="12"/>
      <c r="I168" s="34"/>
      <c r="J168" s="34"/>
      <c r="K168" s="34"/>
      <c r="L168" s="34"/>
      <c r="M168" s="34"/>
      <c r="N168" s="34"/>
      <c r="O168" s="34"/>
      <c r="P168" s="50"/>
      <c r="Q168" s="50"/>
      <c r="R168" s="50"/>
      <c r="S168" s="50"/>
      <c r="T168" s="50"/>
      <c r="U168" s="50"/>
    </row>
    <row r="169" spans="1:21" s="1" customFormat="1" ht="15">
      <c r="A169" s="83"/>
      <c r="B169" s="5" t="s">
        <v>9</v>
      </c>
      <c r="C169" s="32" t="s">
        <v>85</v>
      </c>
      <c r="D169" s="31"/>
      <c r="E169" s="31"/>
      <c r="F169" s="31"/>
      <c r="G169" s="30"/>
      <c r="H169" s="30"/>
      <c r="I169" s="35"/>
      <c r="J169" s="35"/>
      <c r="K169" s="35"/>
      <c r="L169" s="35"/>
      <c r="M169" s="35"/>
      <c r="N169" s="35"/>
      <c r="O169" s="35"/>
      <c r="P169" s="51"/>
      <c r="Q169" s="51"/>
      <c r="R169" s="51"/>
      <c r="S169" s="51"/>
      <c r="T169" s="51"/>
      <c r="U169" s="51"/>
    </row>
    <row r="170" spans="1:21" s="59" customFormat="1" ht="11.25" customHeight="1">
      <c r="A170" s="83"/>
      <c r="B170" s="53" t="s">
        <v>10</v>
      </c>
      <c r="C170" s="53" t="s">
        <v>86</v>
      </c>
      <c r="D170" s="54">
        <f>SUM(E170:F170)</f>
        <v>500000</v>
      </c>
      <c r="E170" s="55">
        <f>SUM(H170,K170,N170)</f>
        <v>500000</v>
      </c>
      <c r="F170" s="55">
        <f>SUM(I170,L170,O170)</f>
        <v>0</v>
      </c>
      <c r="G170" s="56">
        <f>SUM(H170:I170)</f>
        <v>0</v>
      </c>
      <c r="H170" s="57">
        <v>0</v>
      </c>
      <c r="I170" s="58">
        <v>0</v>
      </c>
      <c r="J170" s="56">
        <f>SUM(K170:L170)</f>
        <v>0</v>
      </c>
      <c r="K170" s="57">
        <v>0</v>
      </c>
      <c r="L170" s="58">
        <v>0</v>
      </c>
      <c r="M170" s="56">
        <f>SUM(N170:O170)</f>
        <v>500000</v>
      </c>
      <c r="N170" s="57">
        <v>500000</v>
      </c>
      <c r="O170" s="55">
        <v>0</v>
      </c>
      <c r="P170" s="53"/>
      <c r="Q170" s="53"/>
      <c r="R170" s="53"/>
      <c r="S170" s="53"/>
      <c r="T170" s="53"/>
      <c r="U170" s="53"/>
    </row>
    <row r="171" spans="1:21" s="1" customFormat="1" ht="11.25" customHeight="1">
      <c r="A171" s="83" t="s">
        <v>101</v>
      </c>
      <c r="B171" s="7"/>
      <c r="C171" s="8"/>
      <c r="D171" s="8"/>
      <c r="E171" s="8"/>
      <c r="F171" s="8"/>
      <c r="G171" s="12"/>
      <c r="H171" s="12"/>
      <c r="I171" s="34"/>
      <c r="J171" s="34"/>
      <c r="K171" s="34"/>
      <c r="L171" s="34"/>
      <c r="M171" s="34"/>
      <c r="N171" s="34"/>
      <c r="O171" s="34"/>
      <c r="P171" s="50"/>
      <c r="Q171" s="50"/>
      <c r="R171" s="50"/>
      <c r="S171" s="50"/>
      <c r="T171" s="50"/>
      <c r="U171" s="50"/>
    </row>
    <row r="172" spans="1:21" s="1" customFormat="1" ht="15">
      <c r="A172" s="83"/>
      <c r="B172" s="5" t="s">
        <v>9</v>
      </c>
      <c r="C172" s="32" t="s">
        <v>102</v>
      </c>
      <c r="D172" s="31"/>
      <c r="E172" s="31"/>
      <c r="F172" s="31"/>
      <c r="G172" s="30"/>
      <c r="H172" s="30"/>
      <c r="I172" s="35"/>
      <c r="J172" s="35"/>
      <c r="K172" s="35"/>
      <c r="L172" s="35"/>
      <c r="M172" s="35"/>
      <c r="N172" s="35"/>
      <c r="O172" s="35"/>
      <c r="P172" s="51"/>
      <c r="Q172" s="51"/>
      <c r="R172" s="51"/>
      <c r="S172" s="51"/>
      <c r="T172" s="51"/>
      <c r="U172" s="51"/>
    </row>
    <row r="173" spans="1:21" s="59" customFormat="1" ht="11.25" customHeight="1">
      <c r="A173" s="83"/>
      <c r="B173" s="53" t="s">
        <v>10</v>
      </c>
      <c r="C173" s="53" t="s">
        <v>86</v>
      </c>
      <c r="D173" s="54">
        <f>SUM(E173:F173)</f>
        <v>224300</v>
      </c>
      <c r="E173" s="55">
        <f>SUM(H173,K173,N173)</f>
        <v>224300</v>
      </c>
      <c r="F173" s="55">
        <f>SUM(I173,L173,O173)</f>
        <v>0</v>
      </c>
      <c r="G173" s="56">
        <f>SUM(H173:I173)</f>
        <v>224300</v>
      </c>
      <c r="H173" s="57">
        <v>224300</v>
      </c>
      <c r="I173" s="58">
        <v>0</v>
      </c>
      <c r="J173" s="56">
        <f>SUM(K173:L173)</f>
        <v>0</v>
      </c>
      <c r="K173" s="57">
        <v>0</v>
      </c>
      <c r="L173" s="58">
        <v>0</v>
      </c>
      <c r="M173" s="56">
        <f>SUM(N173:O173)</f>
        <v>0</v>
      </c>
      <c r="N173" s="57">
        <v>0</v>
      </c>
      <c r="O173" s="55">
        <v>0</v>
      </c>
      <c r="P173" s="66"/>
      <c r="Q173" s="66"/>
      <c r="R173" s="66"/>
      <c r="S173" s="66"/>
      <c r="T173" s="66"/>
      <c r="U173" s="66"/>
    </row>
    <row r="174" spans="1:21" s="1" customFormat="1" ht="11.25" customHeight="1">
      <c r="A174" s="83" t="s">
        <v>125</v>
      </c>
      <c r="B174" s="7"/>
      <c r="C174" s="8"/>
      <c r="D174" s="8"/>
      <c r="E174" s="8"/>
      <c r="F174" s="8"/>
      <c r="G174" s="12"/>
      <c r="H174" s="12"/>
      <c r="I174" s="34"/>
      <c r="J174" s="34"/>
      <c r="K174" s="34"/>
      <c r="L174" s="34"/>
      <c r="M174" s="34"/>
      <c r="N174" s="34"/>
      <c r="O174" s="34"/>
      <c r="P174" s="50"/>
      <c r="Q174" s="50"/>
      <c r="R174" s="50"/>
      <c r="S174" s="50"/>
      <c r="T174" s="50"/>
      <c r="U174" s="50"/>
    </row>
    <row r="175" spans="1:21" s="1" customFormat="1" ht="15">
      <c r="A175" s="83"/>
      <c r="B175" s="5" t="s">
        <v>9</v>
      </c>
      <c r="C175" s="32" t="s">
        <v>127</v>
      </c>
      <c r="D175" s="31"/>
      <c r="E175" s="31"/>
      <c r="F175" s="31"/>
      <c r="G175" s="30"/>
      <c r="H175" s="30"/>
      <c r="I175" s="35"/>
      <c r="J175" s="35"/>
      <c r="K175" s="35"/>
      <c r="L175" s="35"/>
      <c r="M175" s="35"/>
      <c r="N175" s="35"/>
      <c r="O175" s="35"/>
      <c r="P175" s="51"/>
      <c r="Q175" s="51"/>
      <c r="R175" s="51"/>
      <c r="S175" s="51"/>
      <c r="T175" s="51"/>
      <c r="U175" s="51"/>
    </row>
    <row r="176" spans="1:21" s="59" customFormat="1" ht="11.25" customHeight="1">
      <c r="A176" s="83"/>
      <c r="B176" s="53" t="s">
        <v>10</v>
      </c>
      <c r="C176" s="53" t="s">
        <v>126</v>
      </c>
      <c r="D176" s="54">
        <f>SUM(E176:F176)</f>
        <v>4200</v>
      </c>
      <c r="E176" s="55">
        <f>SUM(H176,K176,N176)</f>
        <v>4200</v>
      </c>
      <c r="F176" s="55">
        <f>SUM(I176,L176,O176)</f>
        <v>0</v>
      </c>
      <c r="G176" s="56">
        <f>SUM(H176:I176)</f>
        <v>4200</v>
      </c>
      <c r="H176" s="57">
        <v>4200</v>
      </c>
      <c r="I176" s="58">
        <v>0</v>
      </c>
      <c r="J176" s="56">
        <f>SUM(K176:L176)</f>
        <v>0</v>
      </c>
      <c r="K176" s="57">
        <v>0</v>
      </c>
      <c r="L176" s="58">
        <v>0</v>
      </c>
      <c r="M176" s="56">
        <f>SUM(N176:O176)</f>
        <v>0</v>
      </c>
      <c r="N176" s="57">
        <v>0</v>
      </c>
      <c r="O176" s="55">
        <v>0</v>
      </c>
      <c r="P176" s="66"/>
      <c r="Q176" s="66"/>
      <c r="R176" s="66"/>
      <c r="S176" s="66"/>
      <c r="T176" s="66"/>
      <c r="U176" s="66"/>
    </row>
    <row r="177" spans="1:21" s="1" customFormat="1" ht="11.25" customHeight="1">
      <c r="A177" s="83" t="s">
        <v>137</v>
      </c>
      <c r="B177" s="7"/>
      <c r="C177" s="8"/>
      <c r="D177" s="8"/>
      <c r="E177" s="8"/>
      <c r="F177" s="8"/>
      <c r="G177" s="12"/>
      <c r="H177" s="12"/>
      <c r="I177" s="34"/>
      <c r="J177" s="34"/>
      <c r="K177" s="34"/>
      <c r="L177" s="34"/>
      <c r="M177" s="34"/>
      <c r="N177" s="34"/>
      <c r="O177" s="34"/>
      <c r="P177" s="50"/>
      <c r="Q177" s="50"/>
      <c r="R177" s="50"/>
      <c r="S177" s="50"/>
      <c r="T177" s="50"/>
      <c r="U177" s="50"/>
    </row>
    <row r="178" spans="1:21" s="1" customFormat="1" ht="15">
      <c r="A178" s="83"/>
      <c r="B178" s="5" t="s">
        <v>9</v>
      </c>
      <c r="C178" s="32" t="s">
        <v>138</v>
      </c>
      <c r="D178" s="31"/>
      <c r="E178" s="31"/>
      <c r="F178" s="31"/>
      <c r="G178" s="30"/>
      <c r="H178" s="30"/>
      <c r="I178" s="35"/>
      <c r="J178" s="35"/>
      <c r="K178" s="35"/>
      <c r="L178" s="35"/>
      <c r="M178" s="35"/>
      <c r="N178" s="35"/>
      <c r="O178" s="35"/>
      <c r="P178" s="51"/>
      <c r="Q178" s="51"/>
      <c r="R178" s="51"/>
      <c r="S178" s="51"/>
      <c r="T178" s="51"/>
      <c r="U178" s="51"/>
    </row>
    <row r="179" spans="1:21" s="59" customFormat="1" ht="11.25" customHeight="1">
      <c r="A179" s="83"/>
      <c r="B179" s="53" t="s">
        <v>10</v>
      </c>
      <c r="C179" s="53" t="s">
        <v>153</v>
      </c>
      <c r="D179" s="54">
        <f>SUM(E179:F179)</f>
        <v>15410</v>
      </c>
      <c r="E179" s="55">
        <f>SUM(H179,K179,N179)</f>
        <v>15410</v>
      </c>
      <c r="F179" s="55">
        <f>SUM(I179,L179,O179)</f>
        <v>0</v>
      </c>
      <c r="G179" s="56">
        <f>SUM(H179:I179)</f>
        <v>15410</v>
      </c>
      <c r="H179" s="57">
        <v>15410</v>
      </c>
      <c r="I179" s="58">
        <v>0</v>
      </c>
      <c r="J179" s="56">
        <f>SUM(K179:L179)</f>
        <v>0</v>
      </c>
      <c r="K179" s="57">
        <v>0</v>
      </c>
      <c r="L179" s="58">
        <v>0</v>
      </c>
      <c r="M179" s="56">
        <f>SUM(N179:O179)</f>
        <v>0</v>
      </c>
      <c r="N179" s="57">
        <v>0</v>
      </c>
      <c r="O179" s="55">
        <v>0</v>
      </c>
      <c r="P179" s="66"/>
      <c r="Q179" s="66"/>
      <c r="R179" s="66"/>
      <c r="S179" s="66"/>
      <c r="T179" s="66"/>
      <c r="U179" s="66"/>
    </row>
    <row r="180" spans="1:21" s="1" customFormat="1" ht="11.25" customHeight="1">
      <c r="A180" s="83" t="s">
        <v>145</v>
      </c>
      <c r="B180" s="7"/>
      <c r="C180" s="8"/>
      <c r="D180" s="8"/>
      <c r="E180" s="8"/>
      <c r="F180" s="8"/>
      <c r="G180" s="12"/>
      <c r="H180" s="12"/>
      <c r="I180" s="34"/>
      <c r="J180" s="34"/>
      <c r="K180" s="34"/>
      <c r="L180" s="34"/>
      <c r="M180" s="34"/>
      <c r="N180" s="34"/>
      <c r="O180" s="34"/>
      <c r="P180" s="50"/>
      <c r="Q180" s="50"/>
      <c r="R180" s="50"/>
      <c r="S180" s="50"/>
      <c r="T180" s="50"/>
      <c r="U180" s="50"/>
    </row>
    <row r="181" spans="1:21" s="1" customFormat="1" ht="15">
      <c r="A181" s="83"/>
      <c r="B181" s="5" t="s">
        <v>9</v>
      </c>
      <c r="C181" s="32" t="s">
        <v>146</v>
      </c>
      <c r="D181" s="31"/>
      <c r="E181" s="31"/>
      <c r="F181" s="31"/>
      <c r="G181" s="30"/>
      <c r="H181" s="30"/>
      <c r="I181" s="35"/>
      <c r="J181" s="35"/>
      <c r="K181" s="35"/>
      <c r="L181" s="35"/>
      <c r="M181" s="35"/>
      <c r="N181" s="35"/>
      <c r="O181" s="35"/>
      <c r="P181" s="51"/>
      <c r="Q181" s="51"/>
      <c r="R181" s="51"/>
      <c r="S181" s="51"/>
      <c r="T181" s="51"/>
      <c r="U181" s="51"/>
    </row>
    <row r="182" spans="1:21" s="59" customFormat="1" ht="11.25" customHeight="1">
      <c r="A182" s="83"/>
      <c r="B182" s="53" t="s">
        <v>10</v>
      </c>
      <c r="C182" s="53" t="s">
        <v>126</v>
      </c>
      <c r="D182" s="54">
        <f>SUM(E182:F182)</f>
        <v>12200</v>
      </c>
      <c r="E182" s="55">
        <f>SUM(H182,K182,N182)</f>
        <v>12200</v>
      </c>
      <c r="F182" s="55">
        <f>SUM(I182,L182,O182)</f>
        <v>0</v>
      </c>
      <c r="G182" s="56">
        <f>SUM(H182:I182)</f>
        <v>12200</v>
      </c>
      <c r="H182" s="57">
        <v>12200</v>
      </c>
      <c r="I182" s="58">
        <v>0</v>
      </c>
      <c r="J182" s="56">
        <f>SUM(K182:L182)</f>
        <v>0</v>
      </c>
      <c r="K182" s="57">
        <v>0</v>
      </c>
      <c r="L182" s="58">
        <v>0</v>
      </c>
      <c r="M182" s="56">
        <f>SUM(N182:O182)</f>
        <v>0</v>
      </c>
      <c r="N182" s="57">
        <v>0</v>
      </c>
      <c r="O182" s="55">
        <v>0</v>
      </c>
      <c r="P182" s="66"/>
      <c r="Q182" s="66"/>
      <c r="R182" s="66"/>
      <c r="S182" s="66"/>
      <c r="T182" s="66"/>
      <c r="U182" s="66"/>
    </row>
    <row r="183" spans="1:21" s="1" customFormat="1" ht="11.25" customHeight="1">
      <c r="A183" s="83" t="s">
        <v>147</v>
      </c>
      <c r="B183" s="7"/>
      <c r="C183" s="8"/>
      <c r="D183" s="8"/>
      <c r="E183" s="8"/>
      <c r="F183" s="8"/>
      <c r="G183" s="12"/>
      <c r="H183" s="12"/>
      <c r="I183" s="34"/>
      <c r="J183" s="34"/>
      <c r="K183" s="34"/>
      <c r="L183" s="34"/>
      <c r="M183" s="34"/>
      <c r="N183" s="34"/>
      <c r="O183" s="34"/>
      <c r="P183" s="50"/>
      <c r="Q183" s="50"/>
      <c r="R183" s="50"/>
      <c r="S183" s="50"/>
      <c r="T183" s="50"/>
      <c r="U183" s="50"/>
    </row>
    <row r="184" spans="1:21" s="1" customFormat="1" ht="15">
      <c r="A184" s="83"/>
      <c r="B184" s="5" t="s">
        <v>9</v>
      </c>
      <c r="C184" s="32" t="s">
        <v>148</v>
      </c>
      <c r="D184" s="31"/>
      <c r="E184" s="31"/>
      <c r="F184" s="31"/>
      <c r="G184" s="30"/>
      <c r="H184" s="30"/>
      <c r="I184" s="35"/>
      <c r="J184" s="35"/>
      <c r="K184" s="35"/>
      <c r="L184" s="35"/>
      <c r="M184" s="35"/>
      <c r="N184" s="35"/>
      <c r="O184" s="35"/>
      <c r="P184" s="51"/>
      <c r="Q184" s="51"/>
      <c r="R184" s="51"/>
      <c r="S184" s="51"/>
      <c r="T184" s="51"/>
      <c r="U184" s="51"/>
    </row>
    <row r="185" spans="1:21" s="59" customFormat="1" ht="11.25" customHeight="1">
      <c r="A185" s="83"/>
      <c r="B185" s="53" t="s">
        <v>10</v>
      </c>
      <c r="C185" s="53" t="s">
        <v>126</v>
      </c>
      <c r="D185" s="54">
        <f>SUM(E185:F185)</f>
        <v>540000</v>
      </c>
      <c r="E185" s="55">
        <f>SUM(H185,K185,N185)</f>
        <v>540000</v>
      </c>
      <c r="F185" s="55">
        <f>SUM(I185,L185,O185)</f>
        <v>0</v>
      </c>
      <c r="G185" s="56">
        <f>SUM(H185:I185)</f>
        <v>40000</v>
      </c>
      <c r="H185" s="57">
        <v>40000</v>
      </c>
      <c r="I185" s="58">
        <v>0</v>
      </c>
      <c r="J185" s="56">
        <f>SUM(K185:L185)</f>
        <v>430000</v>
      </c>
      <c r="K185" s="57">
        <v>430000</v>
      </c>
      <c r="L185" s="58">
        <v>0</v>
      </c>
      <c r="M185" s="56">
        <f>SUM(N185:O185)</f>
        <v>70000</v>
      </c>
      <c r="N185" s="57">
        <v>70000</v>
      </c>
      <c r="O185" s="55">
        <v>0</v>
      </c>
      <c r="P185" s="66"/>
      <c r="Q185" s="66"/>
      <c r="R185" s="66"/>
      <c r="S185" s="66"/>
      <c r="T185" s="66"/>
      <c r="U185" s="66"/>
    </row>
    <row r="186" spans="1:21" s="16" customFormat="1" ht="15.75">
      <c r="A186" s="38">
        <v>8</v>
      </c>
      <c r="B186" s="39" t="s">
        <v>96</v>
      </c>
      <c r="C186" s="40"/>
      <c r="D186" s="41"/>
      <c r="E186" s="41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9"/>
      <c r="T186" s="49"/>
      <c r="U186" s="49"/>
    </row>
    <row r="187" spans="1:21" s="26" customFormat="1">
      <c r="A187" s="23"/>
      <c r="B187" s="24" t="s">
        <v>48</v>
      </c>
      <c r="C187" s="25"/>
      <c r="D187" s="22">
        <f>SUM(D190,D196,)</f>
        <v>1386261.98</v>
      </c>
      <c r="E187" s="22">
        <f t="shared" ref="E187:U187" si="12">SUM(E190,E196,)</f>
        <v>1386261.98</v>
      </c>
      <c r="F187" s="22">
        <f t="shared" si="12"/>
        <v>0</v>
      </c>
      <c r="G187" s="22">
        <f t="shared" si="12"/>
        <v>65000</v>
      </c>
      <c r="H187" s="22">
        <f t="shared" si="12"/>
        <v>65000</v>
      </c>
      <c r="I187" s="22">
        <f t="shared" si="12"/>
        <v>0</v>
      </c>
      <c r="J187" s="22">
        <f t="shared" si="12"/>
        <v>1321261.98</v>
      </c>
      <c r="K187" s="76">
        <f t="shared" si="12"/>
        <v>1321261.98</v>
      </c>
      <c r="L187" s="22">
        <f t="shared" si="12"/>
        <v>0</v>
      </c>
      <c r="M187" s="22">
        <f t="shared" si="12"/>
        <v>0</v>
      </c>
      <c r="N187" s="22">
        <f t="shared" si="12"/>
        <v>0</v>
      </c>
      <c r="O187" s="22">
        <f t="shared" si="12"/>
        <v>0</v>
      </c>
      <c r="P187" s="22">
        <f t="shared" si="12"/>
        <v>0</v>
      </c>
      <c r="Q187" s="22">
        <f t="shared" si="12"/>
        <v>0</v>
      </c>
      <c r="R187" s="22">
        <f t="shared" si="12"/>
        <v>0</v>
      </c>
      <c r="S187" s="22">
        <f t="shared" si="12"/>
        <v>0</v>
      </c>
      <c r="T187" s="22">
        <f t="shared" si="12"/>
        <v>0</v>
      </c>
      <c r="U187" s="22">
        <f t="shared" si="12"/>
        <v>0</v>
      </c>
    </row>
    <row r="188" spans="1:21" s="1" customFormat="1" ht="11.25" customHeight="1">
      <c r="A188" s="83" t="s">
        <v>110</v>
      </c>
      <c r="B188" s="7"/>
      <c r="C188" s="8"/>
      <c r="D188" s="8"/>
      <c r="E188" s="8"/>
      <c r="F188" s="8"/>
      <c r="G188" s="12"/>
      <c r="H188" s="12"/>
      <c r="I188" s="34"/>
      <c r="J188" s="34"/>
      <c r="K188" s="34"/>
      <c r="L188" s="34"/>
      <c r="M188" s="34"/>
      <c r="N188" s="34"/>
      <c r="O188" s="34"/>
      <c r="P188" s="50"/>
      <c r="Q188" s="50"/>
      <c r="R188" s="50"/>
      <c r="S188" s="50"/>
      <c r="T188" s="50"/>
      <c r="U188" s="50"/>
    </row>
    <row r="189" spans="1:21" s="1" customFormat="1" ht="15">
      <c r="A189" s="83"/>
      <c r="B189" s="5" t="s">
        <v>9</v>
      </c>
      <c r="C189" s="32" t="s">
        <v>97</v>
      </c>
      <c r="D189" s="31"/>
      <c r="E189" s="31"/>
      <c r="F189" s="31"/>
      <c r="G189" s="30"/>
      <c r="H189" s="30"/>
      <c r="I189" s="35"/>
      <c r="J189" s="35"/>
      <c r="K189" s="35"/>
      <c r="L189" s="35"/>
      <c r="M189" s="35"/>
      <c r="N189" s="35"/>
      <c r="O189" s="35"/>
      <c r="P189" s="51"/>
      <c r="Q189" s="51"/>
      <c r="R189" s="51"/>
      <c r="S189" s="51"/>
      <c r="T189" s="51"/>
      <c r="U189" s="51"/>
    </row>
    <row r="190" spans="1:21" s="59" customFormat="1" ht="11.25" customHeight="1">
      <c r="A190" s="83"/>
      <c r="B190" s="53" t="s">
        <v>10</v>
      </c>
      <c r="C190" s="53" t="s">
        <v>86</v>
      </c>
      <c r="D190" s="54">
        <f>SUM(E190:F190)</f>
        <v>1381261.98</v>
      </c>
      <c r="E190" s="55">
        <f>SUM(H190,K190,N190)</f>
        <v>1381261.98</v>
      </c>
      <c r="F190" s="55">
        <f>SUM(I190,L190,O190)</f>
        <v>0</v>
      </c>
      <c r="G190" s="56">
        <f>SUM(H190:I190)</f>
        <v>60000</v>
      </c>
      <c r="H190" s="57">
        <v>60000</v>
      </c>
      <c r="I190" s="58">
        <v>0</v>
      </c>
      <c r="J190" s="56">
        <f>SUM(K190:L190)</f>
        <v>1321261.98</v>
      </c>
      <c r="K190" s="57">
        <v>1321261.98</v>
      </c>
      <c r="L190" s="58">
        <v>0</v>
      </c>
      <c r="M190" s="56">
        <f>SUM(N190:O190)</f>
        <v>0</v>
      </c>
      <c r="N190" s="57">
        <v>0</v>
      </c>
      <c r="O190" s="55">
        <v>0</v>
      </c>
      <c r="P190" s="66"/>
      <c r="Q190" s="66"/>
      <c r="R190" s="66"/>
      <c r="S190" s="66"/>
      <c r="T190" s="66"/>
      <c r="U190" s="66"/>
    </row>
    <row r="191" spans="1:21" s="1" customFormat="1" ht="11.25" customHeight="1">
      <c r="A191" s="83">
        <v>8.1999999999999993</v>
      </c>
      <c r="B191" s="7"/>
      <c r="C191" s="8"/>
      <c r="D191" s="8"/>
      <c r="E191" s="8"/>
      <c r="F191" s="8"/>
      <c r="G191" s="12"/>
      <c r="H191" s="12"/>
      <c r="I191" s="34"/>
      <c r="J191" s="34"/>
      <c r="K191" s="34"/>
      <c r="L191" s="34"/>
      <c r="M191" s="34"/>
      <c r="N191" s="34"/>
      <c r="O191" s="34"/>
      <c r="P191" s="50"/>
      <c r="Q191" s="50"/>
      <c r="R191" s="50"/>
      <c r="S191" s="50"/>
      <c r="T191" s="50"/>
      <c r="U191" s="50"/>
    </row>
    <row r="192" spans="1:21" s="1" customFormat="1" ht="15">
      <c r="A192" s="83"/>
      <c r="B192" s="5" t="s">
        <v>9</v>
      </c>
      <c r="C192" s="32" t="s">
        <v>151</v>
      </c>
      <c r="D192" s="31"/>
      <c r="E192" s="31"/>
      <c r="F192" s="31"/>
      <c r="G192" s="30"/>
      <c r="H192" s="30"/>
      <c r="I192" s="35"/>
      <c r="J192" s="35"/>
      <c r="K192" s="35"/>
      <c r="L192" s="35"/>
      <c r="M192" s="35"/>
      <c r="N192" s="35"/>
      <c r="O192" s="35"/>
      <c r="P192" s="51"/>
      <c r="Q192" s="51"/>
      <c r="R192" s="51"/>
      <c r="S192" s="51"/>
      <c r="T192" s="51"/>
      <c r="U192" s="51"/>
    </row>
    <row r="193" spans="1:21" s="59" customFormat="1" ht="11.25" customHeight="1">
      <c r="A193" s="83"/>
      <c r="B193" s="53" t="s">
        <v>10</v>
      </c>
      <c r="C193" s="53" t="s">
        <v>152</v>
      </c>
      <c r="D193" s="54">
        <f>SUM(E193:F193)</f>
        <v>1550000</v>
      </c>
      <c r="E193" s="55">
        <f>SUM(H193,K193,N193)</f>
        <v>1550000</v>
      </c>
      <c r="F193" s="55">
        <f>SUM(I193,L193,O193)</f>
        <v>0</v>
      </c>
      <c r="G193" s="56">
        <f>SUM(H193:I193)</f>
        <v>0</v>
      </c>
      <c r="H193" s="57">
        <v>0</v>
      </c>
      <c r="I193" s="58">
        <v>0</v>
      </c>
      <c r="J193" s="56">
        <f>SUM(K193:L193)</f>
        <v>1550000</v>
      </c>
      <c r="K193" s="57">
        <v>1550000</v>
      </c>
      <c r="L193" s="58">
        <v>0</v>
      </c>
      <c r="M193" s="56">
        <f>SUM(N193:O193)</f>
        <v>0</v>
      </c>
      <c r="N193" s="57">
        <v>0</v>
      </c>
      <c r="O193" s="55">
        <v>0</v>
      </c>
      <c r="P193" s="66"/>
      <c r="Q193" s="66"/>
      <c r="R193" s="66"/>
      <c r="S193" s="66"/>
      <c r="T193" s="66"/>
      <c r="U193" s="66"/>
    </row>
    <row r="194" spans="1:21" s="1" customFormat="1" ht="11.25" customHeight="1">
      <c r="A194" s="83">
        <v>8.3000000000000007</v>
      </c>
      <c r="B194" s="7"/>
      <c r="C194" s="8"/>
      <c r="D194" s="8"/>
      <c r="E194" s="8"/>
      <c r="F194" s="8"/>
      <c r="G194" s="12"/>
      <c r="H194" s="12"/>
      <c r="I194" s="34"/>
      <c r="J194" s="34"/>
      <c r="K194" s="34"/>
      <c r="L194" s="34"/>
      <c r="M194" s="34"/>
      <c r="N194" s="34"/>
      <c r="O194" s="34"/>
      <c r="P194" s="50"/>
      <c r="Q194" s="50"/>
      <c r="R194" s="50"/>
      <c r="S194" s="50"/>
      <c r="T194" s="50"/>
      <c r="U194" s="50"/>
    </row>
    <row r="195" spans="1:21" s="1" customFormat="1" ht="15">
      <c r="A195" s="83"/>
      <c r="B195" s="5" t="s">
        <v>9</v>
      </c>
      <c r="C195" s="32" t="s">
        <v>149</v>
      </c>
      <c r="D195" s="31"/>
      <c r="E195" s="31"/>
      <c r="F195" s="31"/>
      <c r="G195" s="30"/>
      <c r="H195" s="30"/>
      <c r="I195" s="35"/>
      <c r="J195" s="35"/>
      <c r="K195" s="35"/>
      <c r="L195" s="35"/>
      <c r="M195" s="35"/>
      <c r="N195" s="35"/>
      <c r="O195" s="35"/>
      <c r="P195" s="51"/>
      <c r="Q195" s="51"/>
      <c r="R195" s="51"/>
      <c r="S195" s="51"/>
      <c r="T195" s="51"/>
      <c r="U195" s="51"/>
    </row>
    <row r="196" spans="1:21" s="59" customFormat="1" ht="11.25" customHeight="1">
      <c r="A196" s="83"/>
      <c r="B196" s="53" t="s">
        <v>10</v>
      </c>
      <c r="C196" s="53" t="s">
        <v>150</v>
      </c>
      <c r="D196" s="54">
        <f>SUM(E196:F196)</f>
        <v>5000</v>
      </c>
      <c r="E196" s="55">
        <f>SUM(H196,K196,N196)</f>
        <v>5000</v>
      </c>
      <c r="F196" s="55">
        <f>SUM(I196,L196,O196)</f>
        <v>0</v>
      </c>
      <c r="G196" s="56">
        <f>SUM(H196:I196)</f>
        <v>5000</v>
      </c>
      <c r="H196" s="57">
        <v>5000</v>
      </c>
      <c r="I196" s="58">
        <v>0</v>
      </c>
      <c r="J196" s="56">
        <f>SUM(K196:L196)</f>
        <v>0</v>
      </c>
      <c r="K196" s="57">
        <v>0</v>
      </c>
      <c r="L196" s="58">
        <v>0</v>
      </c>
      <c r="M196" s="56">
        <f>SUM(N196:O196)</f>
        <v>0</v>
      </c>
      <c r="N196" s="57">
        <v>0</v>
      </c>
      <c r="O196" s="55">
        <v>0</v>
      </c>
      <c r="P196" s="66"/>
      <c r="Q196" s="66"/>
      <c r="R196" s="66"/>
      <c r="S196" s="66"/>
      <c r="T196" s="66"/>
      <c r="U196" s="66"/>
    </row>
    <row r="197" spans="1:21" s="16" customFormat="1" ht="15.75">
      <c r="A197" s="38">
        <v>9</v>
      </c>
      <c r="B197" s="39" t="s">
        <v>103</v>
      </c>
      <c r="C197" s="40"/>
      <c r="D197" s="41"/>
      <c r="E197" s="41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9"/>
      <c r="T197" s="49"/>
      <c r="U197" s="49"/>
    </row>
    <row r="198" spans="1:21" s="26" customFormat="1">
      <c r="A198" s="23"/>
      <c r="B198" s="24" t="s">
        <v>48</v>
      </c>
      <c r="C198" s="25"/>
      <c r="D198" s="22">
        <f>SUM(D201,D207)</f>
        <v>2500000</v>
      </c>
      <c r="E198" s="22">
        <f t="shared" ref="E198:U198" si="13">SUM(E201,E207)</f>
        <v>2500000</v>
      </c>
      <c r="F198" s="22">
        <f t="shared" si="13"/>
        <v>0</v>
      </c>
      <c r="G198" s="22">
        <f t="shared" si="13"/>
        <v>100000</v>
      </c>
      <c r="H198" s="76">
        <f t="shared" si="13"/>
        <v>100000</v>
      </c>
      <c r="I198" s="22">
        <f t="shared" si="13"/>
        <v>0</v>
      </c>
      <c r="J198" s="22">
        <f t="shared" si="13"/>
        <v>1100000</v>
      </c>
      <c r="K198" s="22">
        <f t="shared" si="13"/>
        <v>1100000</v>
      </c>
      <c r="L198" s="22">
        <f t="shared" si="13"/>
        <v>0</v>
      </c>
      <c r="M198" s="22">
        <f t="shared" si="13"/>
        <v>1300000</v>
      </c>
      <c r="N198" s="22">
        <f t="shared" si="13"/>
        <v>1300000</v>
      </c>
      <c r="O198" s="22">
        <f t="shared" si="13"/>
        <v>0</v>
      </c>
      <c r="P198" s="22">
        <f t="shared" si="13"/>
        <v>0</v>
      </c>
      <c r="Q198" s="22">
        <f t="shared" si="13"/>
        <v>0</v>
      </c>
      <c r="R198" s="22">
        <f t="shared" si="13"/>
        <v>0</v>
      </c>
      <c r="S198" s="22">
        <f t="shared" si="13"/>
        <v>0</v>
      </c>
      <c r="T198" s="22">
        <f t="shared" si="13"/>
        <v>0</v>
      </c>
      <c r="U198" s="22">
        <f t="shared" si="13"/>
        <v>0</v>
      </c>
    </row>
    <row r="199" spans="1:21" s="1" customFormat="1" ht="11.25" customHeight="1">
      <c r="A199" s="83" t="s">
        <v>111</v>
      </c>
      <c r="B199" s="7"/>
      <c r="C199" s="8"/>
      <c r="D199" s="8"/>
      <c r="E199" s="8"/>
      <c r="F199" s="8"/>
      <c r="G199" s="12"/>
      <c r="H199" s="12"/>
      <c r="I199" s="34"/>
      <c r="J199" s="34"/>
      <c r="K199" s="34"/>
      <c r="L199" s="34"/>
      <c r="M199" s="34"/>
      <c r="N199" s="34"/>
      <c r="O199" s="34"/>
      <c r="P199" s="20"/>
      <c r="Q199" s="20"/>
      <c r="R199" s="20"/>
      <c r="S199" s="20"/>
      <c r="T199" s="20"/>
      <c r="U199" s="20"/>
    </row>
    <row r="200" spans="1:21" s="1" customFormat="1" ht="15">
      <c r="A200" s="83"/>
      <c r="B200" s="5" t="s">
        <v>9</v>
      </c>
      <c r="C200" s="32" t="s">
        <v>104</v>
      </c>
      <c r="D200" s="31"/>
      <c r="E200" s="31"/>
      <c r="F200" s="31"/>
      <c r="G200" s="30"/>
      <c r="H200" s="30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52"/>
      <c r="T200" s="52"/>
      <c r="U200" s="52"/>
    </row>
    <row r="201" spans="1:21" s="59" customFormat="1" ht="11.25" customHeight="1">
      <c r="A201" s="83"/>
      <c r="B201" s="53" t="s">
        <v>10</v>
      </c>
      <c r="C201" s="53" t="s">
        <v>105</v>
      </c>
      <c r="D201" s="54">
        <f>SUM(E201:F201)</f>
        <v>200000</v>
      </c>
      <c r="E201" s="55">
        <f>SUM(H201,K201,N201)</f>
        <v>200000</v>
      </c>
      <c r="F201" s="55">
        <f>SUM(I201,L201,O201)</f>
        <v>0</v>
      </c>
      <c r="G201" s="56">
        <f>SUM(H201:I201)</f>
        <v>0</v>
      </c>
      <c r="H201" s="57">
        <v>0</v>
      </c>
      <c r="I201" s="58">
        <v>0</v>
      </c>
      <c r="J201" s="56">
        <f>SUM(K201:L201)</f>
        <v>0</v>
      </c>
      <c r="K201" s="57">
        <v>0</v>
      </c>
      <c r="L201" s="58">
        <v>0</v>
      </c>
      <c r="M201" s="56">
        <f>SUM(N201:O201)</f>
        <v>200000</v>
      </c>
      <c r="N201" s="57">
        <v>200000</v>
      </c>
      <c r="O201" s="55">
        <v>0</v>
      </c>
      <c r="P201" s="64"/>
      <c r="Q201" s="64"/>
      <c r="R201" s="64"/>
      <c r="S201" s="64"/>
      <c r="T201" s="64"/>
      <c r="U201" s="64"/>
    </row>
    <row r="202" spans="1:21" s="1" customFormat="1" ht="11.25" customHeight="1">
      <c r="A202" s="83" t="s">
        <v>131</v>
      </c>
      <c r="B202" s="7"/>
      <c r="C202" s="8"/>
      <c r="D202" s="8"/>
      <c r="E202" s="8"/>
      <c r="F202" s="8"/>
      <c r="G202" s="12"/>
      <c r="H202" s="12"/>
      <c r="I202" s="34"/>
      <c r="J202" s="34"/>
      <c r="K202" s="34"/>
      <c r="L202" s="34"/>
      <c r="M202" s="34"/>
      <c r="N202" s="34"/>
      <c r="O202" s="34"/>
      <c r="P202" s="20"/>
      <c r="Q202" s="20"/>
      <c r="R202" s="20"/>
      <c r="S202" s="20"/>
      <c r="T202" s="20"/>
      <c r="U202" s="20"/>
    </row>
    <row r="203" spans="1:21" s="1" customFormat="1" ht="15">
      <c r="A203" s="83"/>
      <c r="B203" s="5" t="s">
        <v>9</v>
      </c>
      <c r="C203" s="32" t="s">
        <v>132</v>
      </c>
      <c r="D203" s="31"/>
      <c r="E203" s="31"/>
      <c r="F203" s="31"/>
      <c r="G203" s="30"/>
      <c r="H203" s="3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52"/>
      <c r="T203" s="52"/>
      <c r="U203" s="52"/>
    </row>
    <row r="204" spans="1:21" s="59" customFormat="1" ht="11.25" customHeight="1">
      <c r="A204" s="83"/>
      <c r="B204" s="53" t="s">
        <v>10</v>
      </c>
      <c r="C204" s="53" t="s">
        <v>105</v>
      </c>
      <c r="D204" s="54">
        <f>SUM(E204:F204)</f>
        <v>208000</v>
      </c>
      <c r="E204" s="55">
        <f>SUM(H204,K204,N204)</f>
        <v>52000</v>
      </c>
      <c r="F204" s="55">
        <f>SUM(I204,L204,O204)</f>
        <v>156000</v>
      </c>
      <c r="G204" s="56">
        <f>SUM(H204:I204)</f>
        <v>0</v>
      </c>
      <c r="H204" s="57">
        <v>0</v>
      </c>
      <c r="I204" s="58">
        <v>0</v>
      </c>
      <c r="J204" s="56">
        <f>SUM(K204:L204)</f>
        <v>208000</v>
      </c>
      <c r="K204" s="57">
        <v>52000</v>
      </c>
      <c r="L204" s="58">
        <v>156000</v>
      </c>
      <c r="M204" s="56">
        <f>SUM(N204:O204)</f>
        <v>0</v>
      </c>
      <c r="N204" s="57">
        <v>0</v>
      </c>
      <c r="O204" s="55">
        <v>0</v>
      </c>
      <c r="P204" s="64"/>
      <c r="Q204" s="64"/>
      <c r="R204" s="64"/>
      <c r="S204" s="64"/>
      <c r="T204" s="64"/>
      <c r="U204" s="64"/>
    </row>
    <row r="205" spans="1:21" s="1" customFormat="1" ht="11.25" customHeight="1">
      <c r="A205" s="83" t="s">
        <v>141</v>
      </c>
      <c r="B205" s="7"/>
      <c r="C205" s="8"/>
      <c r="D205" s="8"/>
      <c r="E205" s="8"/>
      <c r="F205" s="8"/>
      <c r="G205" s="12"/>
      <c r="H205" s="12"/>
      <c r="I205" s="34"/>
      <c r="J205" s="34"/>
      <c r="K205" s="34"/>
      <c r="L205" s="34"/>
      <c r="M205" s="34"/>
      <c r="N205" s="34"/>
      <c r="O205" s="34"/>
      <c r="P205" s="20"/>
      <c r="Q205" s="20"/>
      <c r="R205" s="20"/>
      <c r="S205" s="20"/>
      <c r="T205" s="20"/>
      <c r="U205" s="20"/>
    </row>
    <row r="206" spans="1:21" s="1" customFormat="1" ht="15">
      <c r="A206" s="83"/>
      <c r="B206" s="5" t="s">
        <v>9</v>
      </c>
      <c r="C206" s="32" t="s">
        <v>142</v>
      </c>
      <c r="D206" s="31"/>
      <c r="E206" s="31"/>
      <c r="F206" s="31"/>
      <c r="G206" s="30"/>
      <c r="H206" s="3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52"/>
      <c r="T206" s="52"/>
      <c r="U206" s="52"/>
    </row>
    <row r="207" spans="1:21" s="59" customFormat="1" ht="11.25" customHeight="1">
      <c r="A207" s="83"/>
      <c r="B207" s="53" t="s">
        <v>10</v>
      </c>
      <c r="C207" s="53" t="s">
        <v>105</v>
      </c>
      <c r="D207" s="54">
        <f>SUM(E207:F207)</f>
        <v>2300000</v>
      </c>
      <c r="E207" s="55">
        <f>SUM(H207,K207,N207)</f>
        <v>2300000</v>
      </c>
      <c r="F207" s="55">
        <f>SUM(I207,L207,O207)</f>
        <v>0</v>
      </c>
      <c r="G207" s="56">
        <f>SUM(H207:I207)</f>
        <v>100000</v>
      </c>
      <c r="H207" s="57">
        <v>100000</v>
      </c>
      <c r="I207" s="58">
        <v>0</v>
      </c>
      <c r="J207" s="56">
        <f>SUM(K207:L207)</f>
        <v>1100000</v>
      </c>
      <c r="K207" s="57">
        <v>1100000</v>
      </c>
      <c r="L207" s="58"/>
      <c r="M207" s="56">
        <f>SUM(N207:O207)</f>
        <v>1100000</v>
      </c>
      <c r="N207" s="57">
        <v>1100000</v>
      </c>
      <c r="O207" s="55">
        <v>0</v>
      </c>
      <c r="P207" s="64"/>
      <c r="Q207" s="64"/>
      <c r="R207" s="64"/>
      <c r="S207" s="64"/>
      <c r="T207" s="64"/>
      <c r="U207" s="64"/>
    </row>
    <row r="208" spans="1:21" s="16" customFormat="1" ht="15.75">
      <c r="A208" s="38">
        <v>10</v>
      </c>
      <c r="B208" s="39" t="s">
        <v>106</v>
      </c>
      <c r="C208" s="40"/>
      <c r="D208" s="41"/>
      <c r="E208" s="41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9"/>
      <c r="T208" s="49"/>
      <c r="U208" s="49"/>
    </row>
    <row r="209" spans="1:21" s="26" customFormat="1">
      <c r="A209" s="23"/>
      <c r="B209" s="24" t="s">
        <v>48</v>
      </c>
      <c r="C209" s="25"/>
      <c r="D209" s="22">
        <f t="shared" ref="D209:O209" si="14">SUM(D212)</f>
        <v>135000</v>
      </c>
      <c r="E209" s="22">
        <f t="shared" si="14"/>
        <v>135000</v>
      </c>
      <c r="F209" s="22">
        <f t="shared" si="14"/>
        <v>0</v>
      </c>
      <c r="G209" s="22">
        <f>SUM(G212)</f>
        <v>135000</v>
      </c>
      <c r="H209" s="22">
        <f t="shared" si="14"/>
        <v>135000</v>
      </c>
      <c r="I209" s="22">
        <f t="shared" si="14"/>
        <v>0</v>
      </c>
      <c r="J209" s="22">
        <f t="shared" si="14"/>
        <v>0</v>
      </c>
      <c r="K209" s="22">
        <f t="shared" si="14"/>
        <v>0</v>
      </c>
      <c r="L209" s="22">
        <f t="shared" si="14"/>
        <v>0</v>
      </c>
      <c r="M209" s="22">
        <f t="shared" si="14"/>
        <v>0</v>
      </c>
      <c r="N209" s="22">
        <f t="shared" si="14"/>
        <v>0</v>
      </c>
      <c r="O209" s="63">
        <f t="shared" si="14"/>
        <v>0</v>
      </c>
      <c r="P209" s="24"/>
      <c r="Q209" s="24"/>
      <c r="R209" s="24"/>
      <c r="S209" s="24"/>
      <c r="T209" s="24"/>
      <c r="U209" s="24"/>
    </row>
    <row r="210" spans="1:21" s="1" customFormat="1" ht="11.25" customHeight="1">
      <c r="A210" s="83" t="s">
        <v>112</v>
      </c>
      <c r="B210" s="7"/>
      <c r="C210" s="8"/>
      <c r="D210" s="8"/>
      <c r="E210" s="8"/>
      <c r="F210" s="8"/>
      <c r="G210" s="12"/>
      <c r="H210" s="12"/>
      <c r="I210" s="34"/>
      <c r="J210" s="34"/>
      <c r="K210" s="34"/>
      <c r="L210" s="34"/>
      <c r="M210" s="34"/>
      <c r="N210" s="34"/>
      <c r="O210" s="34"/>
      <c r="P210" s="50"/>
      <c r="Q210" s="50"/>
      <c r="R210" s="50"/>
      <c r="S210" s="50"/>
      <c r="T210" s="50"/>
      <c r="U210" s="50"/>
    </row>
    <row r="211" spans="1:21" s="1" customFormat="1" ht="15">
      <c r="A211" s="83"/>
      <c r="B211" s="5" t="s">
        <v>9</v>
      </c>
      <c r="C211" s="32" t="s">
        <v>107</v>
      </c>
      <c r="D211" s="31"/>
      <c r="E211" s="31"/>
      <c r="F211" s="31"/>
      <c r="G211" s="30"/>
      <c r="H211" s="30"/>
      <c r="I211" s="35"/>
      <c r="J211" s="35"/>
      <c r="K211" s="35"/>
      <c r="L211" s="35"/>
      <c r="M211" s="35"/>
      <c r="N211" s="35"/>
      <c r="O211" s="35"/>
      <c r="P211" s="51"/>
      <c r="Q211" s="51"/>
      <c r="R211" s="51"/>
      <c r="S211" s="51"/>
      <c r="T211" s="51"/>
      <c r="U211" s="51"/>
    </row>
    <row r="212" spans="1:21" s="59" customFormat="1" ht="11.25" customHeight="1">
      <c r="A212" s="83"/>
      <c r="B212" s="53" t="s">
        <v>10</v>
      </c>
      <c r="C212" s="53"/>
      <c r="D212" s="54">
        <f>SUM(E212:F212)</f>
        <v>135000</v>
      </c>
      <c r="E212" s="55">
        <f>SUM(H212,K212,N212)</f>
        <v>135000</v>
      </c>
      <c r="F212" s="55">
        <f>SUM(I212,L212,O212)</f>
        <v>0</v>
      </c>
      <c r="G212" s="56">
        <f>SUM(H212:I212)</f>
        <v>135000</v>
      </c>
      <c r="H212" s="57">
        <v>135000</v>
      </c>
      <c r="I212" s="58">
        <v>0</v>
      </c>
      <c r="J212" s="56">
        <f>SUM(K212:L212)</f>
        <v>0</v>
      </c>
      <c r="K212" s="57">
        <v>0</v>
      </c>
      <c r="L212" s="58">
        <v>0</v>
      </c>
      <c r="M212" s="56">
        <f>SUM(N212:O212)</f>
        <v>0</v>
      </c>
      <c r="N212" s="57"/>
      <c r="O212" s="55">
        <v>0</v>
      </c>
      <c r="P212" s="53"/>
      <c r="Q212" s="53"/>
      <c r="R212" s="53"/>
      <c r="S212" s="53"/>
      <c r="T212" s="53"/>
      <c r="U212" s="53"/>
    </row>
    <row r="213" spans="1:21" s="16" customFormat="1" ht="15.75">
      <c r="A213" s="38">
        <v>11</v>
      </c>
      <c r="B213" s="39" t="s">
        <v>114</v>
      </c>
      <c r="C213" s="40"/>
      <c r="D213" s="41"/>
      <c r="E213" s="41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9"/>
      <c r="T213" s="49"/>
      <c r="U213" s="49"/>
    </row>
    <row r="214" spans="1:21" s="26" customFormat="1">
      <c r="A214" s="23"/>
      <c r="B214" s="24" t="s">
        <v>48</v>
      </c>
      <c r="C214" s="25"/>
      <c r="D214" s="22">
        <f>SUM(D217)</f>
        <v>9800</v>
      </c>
      <c r="E214" s="22">
        <f>SUM(E217)</f>
        <v>9800</v>
      </c>
      <c r="F214" s="22">
        <f>SUM(F217)</f>
        <v>0</v>
      </c>
      <c r="G214" s="22">
        <f>SUM(G217)</f>
        <v>9800</v>
      </c>
      <c r="H214" s="22">
        <f t="shared" ref="H214:O214" si="15">SUM(H217)</f>
        <v>9800</v>
      </c>
      <c r="I214" s="22">
        <f t="shared" si="15"/>
        <v>0</v>
      </c>
      <c r="J214" s="22">
        <f t="shared" si="15"/>
        <v>0</v>
      </c>
      <c r="K214" s="22">
        <f t="shared" si="15"/>
        <v>0</v>
      </c>
      <c r="L214" s="22">
        <f t="shared" si="15"/>
        <v>0</v>
      </c>
      <c r="M214" s="22">
        <f t="shared" si="15"/>
        <v>0</v>
      </c>
      <c r="N214" s="22">
        <f t="shared" si="15"/>
        <v>0</v>
      </c>
      <c r="O214" s="63">
        <f t="shared" si="15"/>
        <v>0</v>
      </c>
      <c r="P214" s="24"/>
      <c r="Q214" s="24"/>
      <c r="R214" s="24"/>
      <c r="S214" s="24"/>
      <c r="T214" s="24"/>
      <c r="U214" s="24"/>
    </row>
    <row r="215" spans="1:21" s="1" customFormat="1" ht="11.25" customHeight="1">
      <c r="A215" s="83" t="s">
        <v>117</v>
      </c>
      <c r="B215" s="7"/>
      <c r="C215" s="8"/>
      <c r="D215" s="8"/>
      <c r="E215" s="8"/>
      <c r="F215" s="8"/>
      <c r="G215" s="12"/>
      <c r="H215" s="12"/>
      <c r="I215" s="34"/>
      <c r="J215" s="34"/>
      <c r="K215" s="34"/>
      <c r="L215" s="34"/>
      <c r="M215" s="34"/>
      <c r="N215" s="34"/>
      <c r="O215" s="34"/>
      <c r="P215" s="50"/>
      <c r="Q215" s="50"/>
      <c r="R215" s="50"/>
      <c r="S215" s="50"/>
      <c r="T215" s="50"/>
      <c r="U215" s="50"/>
    </row>
    <row r="216" spans="1:21" s="1" customFormat="1" ht="15">
      <c r="A216" s="83"/>
      <c r="B216" s="5" t="s">
        <v>9</v>
      </c>
      <c r="C216" s="32" t="s">
        <v>115</v>
      </c>
      <c r="D216" s="31"/>
      <c r="E216" s="31"/>
      <c r="F216" s="31"/>
      <c r="G216" s="30"/>
      <c r="H216" s="30"/>
      <c r="I216" s="35"/>
      <c r="J216" s="35"/>
      <c r="K216" s="35"/>
      <c r="L216" s="35"/>
      <c r="M216" s="35"/>
      <c r="N216" s="35"/>
      <c r="O216" s="35"/>
      <c r="P216" s="51"/>
      <c r="Q216" s="51"/>
      <c r="R216" s="51"/>
      <c r="S216" s="51"/>
      <c r="T216" s="51"/>
      <c r="U216" s="51"/>
    </row>
    <row r="217" spans="1:21" s="59" customFormat="1" ht="11.25" customHeight="1">
      <c r="A217" s="83"/>
      <c r="B217" s="53" t="s">
        <v>10</v>
      </c>
      <c r="C217" s="53" t="s">
        <v>116</v>
      </c>
      <c r="D217" s="54">
        <f>SUM(E217:F217)</f>
        <v>9800</v>
      </c>
      <c r="E217" s="55">
        <f>SUM(H217,K217,N217)</f>
        <v>9800</v>
      </c>
      <c r="F217" s="55">
        <f>SUM(I217,L217,O217)</f>
        <v>0</v>
      </c>
      <c r="G217" s="56">
        <f>SUM(H217:I217)</f>
        <v>9800</v>
      </c>
      <c r="H217" s="57">
        <v>9800</v>
      </c>
      <c r="I217" s="58">
        <v>0</v>
      </c>
      <c r="J217" s="56">
        <f>SUM(K217:L217)</f>
        <v>0</v>
      </c>
      <c r="K217" s="57">
        <v>0</v>
      </c>
      <c r="L217" s="58">
        <v>0</v>
      </c>
      <c r="M217" s="56">
        <f>SUM(N217:O217)</f>
        <v>0</v>
      </c>
      <c r="N217" s="57"/>
      <c r="O217" s="55">
        <v>0</v>
      </c>
      <c r="P217" s="53"/>
      <c r="Q217" s="53"/>
      <c r="R217" s="53"/>
      <c r="S217" s="53"/>
      <c r="T217" s="53"/>
      <c r="U217" s="53"/>
    </row>
    <row r="218" spans="1:21" s="16" customFormat="1" ht="15.75">
      <c r="A218" s="38">
        <v>12</v>
      </c>
      <c r="B218" s="39" t="s">
        <v>118</v>
      </c>
      <c r="C218" s="40"/>
      <c r="D218" s="41"/>
      <c r="E218" s="41"/>
      <c r="F218" s="41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9"/>
      <c r="T218" s="49"/>
      <c r="U218" s="49"/>
    </row>
    <row r="219" spans="1:21" s="26" customFormat="1">
      <c r="A219" s="23"/>
      <c r="B219" s="24" t="s">
        <v>48</v>
      </c>
      <c r="C219" s="25"/>
      <c r="D219" s="22">
        <f>SUM(D222,D225)</f>
        <v>342700</v>
      </c>
      <c r="E219" s="22">
        <f>SUM(E222,E225)</f>
        <v>342700</v>
      </c>
      <c r="F219" s="22">
        <f>SUM(F222,F225)</f>
        <v>0</v>
      </c>
      <c r="G219" s="22">
        <f>SUM(G222,G225)</f>
        <v>342700</v>
      </c>
      <c r="H219" s="22">
        <f>SUM(H222,H225)</f>
        <v>342700</v>
      </c>
      <c r="I219" s="22">
        <f t="shared" ref="I219:O219" si="16">SUM(I222)</f>
        <v>0</v>
      </c>
      <c r="J219" s="22">
        <f t="shared" si="16"/>
        <v>0</v>
      </c>
      <c r="K219" s="22">
        <f t="shared" si="16"/>
        <v>0</v>
      </c>
      <c r="L219" s="22">
        <f t="shared" si="16"/>
        <v>0</v>
      </c>
      <c r="M219" s="22">
        <f t="shared" si="16"/>
        <v>0</v>
      </c>
      <c r="N219" s="22">
        <f t="shared" si="16"/>
        <v>0</v>
      </c>
      <c r="O219" s="63">
        <f t="shared" si="16"/>
        <v>0</v>
      </c>
      <c r="P219" s="24"/>
      <c r="Q219" s="24"/>
      <c r="R219" s="24"/>
      <c r="S219" s="24"/>
      <c r="T219" s="24"/>
      <c r="U219" s="24"/>
    </row>
    <row r="220" spans="1:21" s="1" customFormat="1" ht="11.25" customHeight="1">
      <c r="A220" s="83" t="s">
        <v>121</v>
      </c>
      <c r="B220" s="7"/>
      <c r="C220" s="8"/>
      <c r="D220" s="8"/>
      <c r="E220" s="8"/>
      <c r="F220" s="8"/>
      <c r="G220" s="12"/>
      <c r="H220" s="12"/>
      <c r="I220" s="34"/>
      <c r="J220" s="34"/>
      <c r="K220" s="34"/>
      <c r="L220" s="34"/>
      <c r="M220" s="34"/>
      <c r="N220" s="34"/>
      <c r="O220" s="34"/>
      <c r="P220" s="50"/>
      <c r="Q220" s="50"/>
      <c r="R220" s="50"/>
      <c r="S220" s="50"/>
      <c r="T220" s="50"/>
      <c r="U220" s="50"/>
    </row>
    <row r="221" spans="1:21" s="1" customFormat="1" ht="15">
      <c r="A221" s="83"/>
      <c r="B221" s="5" t="s">
        <v>9</v>
      </c>
      <c r="C221" s="32" t="s">
        <v>119</v>
      </c>
      <c r="D221" s="31"/>
      <c r="E221" s="31"/>
      <c r="F221" s="31"/>
      <c r="G221" s="30"/>
      <c r="H221" s="30"/>
      <c r="I221" s="35"/>
      <c r="J221" s="35"/>
      <c r="K221" s="35"/>
      <c r="L221" s="35"/>
      <c r="M221" s="35"/>
      <c r="N221" s="35"/>
      <c r="O221" s="35"/>
      <c r="P221" s="51"/>
      <c r="Q221" s="51"/>
      <c r="R221" s="51"/>
      <c r="S221" s="51"/>
      <c r="T221" s="51"/>
      <c r="U221" s="51"/>
    </row>
    <row r="222" spans="1:21" s="59" customFormat="1" ht="11.25" customHeight="1">
      <c r="A222" s="83"/>
      <c r="B222" s="53" t="s">
        <v>10</v>
      </c>
      <c r="C222" s="53" t="s">
        <v>120</v>
      </c>
      <c r="D222" s="54">
        <f>SUM(E222:F222)</f>
        <v>332700</v>
      </c>
      <c r="E222" s="55">
        <f>SUM(H222,K222,N222)</f>
        <v>332700</v>
      </c>
      <c r="F222" s="55">
        <f>SUM(I222,L222,O222)</f>
        <v>0</v>
      </c>
      <c r="G222" s="56">
        <f>SUM(H222:I222)</f>
        <v>332700</v>
      </c>
      <c r="H222" s="57">
        <v>332700</v>
      </c>
      <c r="I222" s="58">
        <v>0</v>
      </c>
      <c r="J222" s="56">
        <f>SUM(K222:L222)</f>
        <v>0</v>
      </c>
      <c r="K222" s="57">
        <v>0</v>
      </c>
      <c r="L222" s="58">
        <v>0</v>
      </c>
      <c r="M222" s="56">
        <f>SUM(N222:O222)</f>
        <v>0</v>
      </c>
      <c r="N222" s="57"/>
      <c r="O222" s="55">
        <v>0</v>
      </c>
      <c r="P222" s="53"/>
      <c r="Q222" s="53"/>
      <c r="R222" s="53"/>
      <c r="S222" s="53"/>
      <c r="T222" s="53"/>
      <c r="U222" s="53"/>
    </row>
    <row r="223" spans="1:21" s="1" customFormat="1" ht="11.25" customHeight="1">
      <c r="A223" s="83" t="s">
        <v>122</v>
      </c>
      <c r="B223" s="7"/>
      <c r="C223" s="8"/>
      <c r="D223" s="8"/>
      <c r="E223" s="8"/>
      <c r="F223" s="8"/>
      <c r="G223" s="12"/>
      <c r="H223" s="12"/>
      <c r="I223" s="34"/>
      <c r="J223" s="34"/>
      <c r="K223" s="34"/>
      <c r="L223" s="34"/>
      <c r="M223" s="34"/>
      <c r="N223" s="34"/>
      <c r="O223" s="34"/>
      <c r="P223" s="50"/>
      <c r="Q223" s="50"/>
      <c r="R223" s="50"/>
      <c r="S223" s="50"/>
      <c r="T223" s="50"/>
      <c r="U223" s="50"/>
    </row>
    <row r="224" spans="1:21" s="1" customFormat="1" ht="15">
      <c r="A224" s="83"/>
      <c r="B224" s="5" t="s">
        <v>9</v>
      </c>
      <c r="C224" s="32" t="s">
        <v>123</v>
      </c>
      <c r="D224" s="31"/>
      <c r="E224" s="31"/>
      <c r="F224" s="31"/>
      <c r="G224" s="30"/>
      <c r="H224" s="30"/>
      <c r="I224" s="35"/>
      <c r="J224" s="35"/>
      <c r="K224" s="35"/>
      <c r="L224" s="35"/>
      <c r="M224" s="35"/>
      <c r="N224" s="35"/>
      <c r="O224" s="35"/>
      <c r="P224" s="51"/>
      <c r="Q224" s="51"/>
      <c r="R224" s="51"/>
      <c r="S224" s="51"/>
      <c r="T224" s="51"/>
      <c r="U224" s="51"/>
    </row>
    <row r="225" spans="1:21" s="59" customFormat="1" ht="11.25" customHeight="1">
      <c r="A225" s="83"/>
      <c r="B225" s="53" t="s">
        <v>10</v>
      </c>
      <c r="C225" s="53" t="s">
        <v>120</v>
      </c>
      <c r="D225" s="54">
        <f>SUM(E225:F225)</f>
        <v>10000</v>
      </c>
      <c r="E225" s="55">
        <f>SUM(H225,K225,N225)</f>
        <v>10000</v>
      </c>
      <c r="F225" s="55">
        <f>SUM(I225,L225,O225)</f>
        <v>0</v>
      </c>
      <c r="G225" s="56">
        <f>SUM(H225:I225)</f>
        <v>10000</v>
      </c>
      <c r="H225" s="57">
        <v>10000</v>
      </c>
      <c r="I225" s="58">
        <v>0</v>
      </c>
      <c r="J225" s="56">
        <f>SUM(K225:L225)</f>
        <v>0</v>
      </c>
      <c r="K225" s="57">
        <v>0</v>
      </c>
      <c r="L225" s="58">
        <v>0</v>
      </c>
      <c r="M225" s="56">
        <f>SUM(N225:O225)</f>
        <v>0</v>
      </c>
      <c r="N225" s="57"/>
      <c r="O225" s="55">
        <v>0</v>
      </c>
      <c r="P225" s="53"/>
      <c r="Q225" s="53"/>
      <c r="R225" s="53"/>
      <c r="S225" s="53"/>
      <c r="T225" s="53"/>
      <c r="U225" s="53"/>
    </row>
    <row r="226" spans="1:21">
      <c r="A226" s="36"/>
      <c r="B226" s="5" t="s">
        <v>9</v>
      </c>
      <c r="C226" s="98" t="s">
        <v>154</v>
      </c>
      <c r="D226" s="98"/>
      <c r="E226" s="98"/>
      <c r="F226" s="98"/>
    </row>
    <row r="227" spans="1:21">
      <c r="A227" s="36"/>
      <c r="B227" s="53" t="s">
        <v>10</v>
      </c>
      <c r="C227" t="s">
        <v>155</v>
      </c>
      <c r="D227" s="77">
        <v>16000</v>
      </c>
      <c r="E227" s="77">
        <v>16000</v>
      </c>
      <c r="G227" s="77">
        <v>16000</v>
      </c>
      <c r="H227" s="77">
        <v>16000</v>
      </c>
    </row>
    <row r="228" spans="1:21" s="9" customFormat="1" ht="15" customHeight="1">
      <c r="A228" s="43"/>
      <c r="B228" s="37" t="s">
        <v>88</v>
      </c>
      <c r="C228" s="37"/>
      <c r="D228" s="69">
        <f>SUM(D11,D85,D91,D112,D133,D154,D167,D187,D198,D209,D214,D222,D225,D227)</f>
        <v>58195928.979999997</v>
      </c>
      <c r="E228" s="67">
        <f>SUM(E11,E85,E91,E112,E133,E154,E167,E187,E198,E209,E214,E222,E225,E227)</f>
        <v>40521141.979999997</v>
      </c>
      <c r="F228" s="67">
        <f>SUM(F11,F85,F91,F112,F133,F154,F167,F187,F198,F209,F214,F219,)</f>
        <v>17674787</v>
      </c>
      <c r="G228" s="69">
        <f>SUM(G11,G85,G91,G112,G133,G154,G167,G187,G198,G209,G214,G222,G225,G227)</f>
        <v>11610148</v>
      </c>
      <c r="H228" s="67">
        <f>SUM(H11,H85,H91,H112,H133,H154,H167,H187,H198,H209,H214,H219,H222,H225,H227)</f>
        <v>9111754</v>
      </c>
      <c r="I228" s="67">
        <f t="shared" ref="I228:U228" si="17">SUM(I11,I85,I91,I112,I133,I154,I167,I187,I198,I209,I214,I219)</f>
        <v>2841094</v>
      </c>
      <c r="J228" s="69">
        <f t="shared" si="17"/>
        <v>17758004.98</v>
      </c>
      <c r="K228" s="67">
        <f t="shared" si="17"/>
        <v>13853146.98</v>
      </c>
      <c r="L228" s="67">
        <f t="shared" si="17"/>
        <v>3625123</v>
      </c>
      <c r="M228" s="69">
        <f t="shared" si="17"/>
        <v>18443133</v>
      </c>
      <c r="N228" s="67">
        <f t="shared" si="17"/>
        <v>13006409</v>
      </c>
      <c r="O228" s="67">
        <f t="shared" si="17"/>
        <v>5436724</v>
      </c>
      <c r="P228" s="69">
        <f t="shared" si="17"/>
        <v>8664378</v>
      </c>
      <c r="Q228" s="67">
        <f t="shared" si="17"/>
        <v>3892532</v>
      </c>
      <c r="R228" s="67">
        <f t="shared" si="17"/>
        <v>4771846</v>
      </c>
      <c r="S228" s="69">
        <f t="shared" si="17"/>
        <v>2000000</v>
      </c>
      <c r="T228" s="67">
        <f t="shared" si="17"/>
        <v>1000000</v>
      </c>
      <c r="U228" s="67">
        <f t="shared" si="17"/>
        <v>1000000</v>
      </c>
    </row>
  </sheetData>
  <mergeCells count="165">
    <mergeCell ref="C226:F226"/>
    <mergeCell ref="A194:A196"/>
    <mergeCell ref="A191:A193"/>
    <mergeCell ref="A149:A151"/>
    <mergeCell ref="A95:A97"/>
    <mergeCell ref="A92:A94"/>
    <mergeCell ref="A155:A157"/>
    <mergeCell ref="M163:O163"/>
    <mergeCell ref="P163:R163"/>
    <mergeCell ref="A105:A107"/>
    <mergeCell ref="A108:A110"/>
    <mergeCell ref="A120:A122"/>
    <mergeCell ref="A124:A126"/>
    <mergeCell ref="A128:A130"/>
    <mergeCell ref="A146:A148"/>
    <mergeCell ref="A140:A142"/>
    <mergeCell ref="A143:A145"/>
    <mergeCell ref="S5:U5"/>
    <mergeCell ref="S6:U6"/>
    <mergeCell ref="S7:U7"/>
    <mergeCell ref="G81:I81"/>
    <mergeCell ref="J81:L81"/>
    <mergeCell ref="J80:L80"/>
    <mergeCell ref="M80:O80"/>
    <mergeCell ref="S81:U81"/>
    <mergeCell ref="S77:U77"/>
    <mergeCell ref="S78:U78"/>
    <mergeCell ref="S79:U79"/>
    <mergeCell ref="S80:U80"/>
    <mergeCell ref="P77:R77"/>
    <mergeCell ref="P78:R78"/>
    <mergeCell ref="P79:R79"/>
    <mergeCell ref="P80:R80"/>
    <mergeCell ref="P81:R81"/>
    <mergeCell ref="M81:O81"/>
    <mergeCell ref="M78:O78"/>
    <mergeCell ref="G79:I79"/>
    <mergeCell ref="J79:L79"/>
    <mergeCell ref="M79:O79"/>
    <mergeCell ref="G80:I80"/>
    <mergeCell ref="C74:N74"/>
    <mergeCell ref="P3:R3"/>
    <mergeCell ref="P4:R4"/>
    <mergeCell ref="P5:R5"/>
    <mergeCell ref="P6:R6"/>
    <mergeCell ref="P7:R7"/>
    <mergeCell ref="S3:U3"/>
    <mergeCell ref="S4:U4"/>
    <mergeCell ref="A168:A170"/>
    <mergeCell ref="A77:A82"/>
    <mergeCell ref="B77:B82"/>
    <mergeCell ref="C77:C82"/>
    <mergeCell ref="D77:D82"/>
    <mergeCell ref="E77:F77"/>
    <mergeCell ref="A113:A115"/>
    <mergeCell ref="A116:A118"/>
    <mergeCell ref="A134:A136"/>
    <mergeCell ref="E78:E82"/>
    <mergeCell ref="A137:A139"/>
    <mergeCell ref="A98:A100"/>
    <mergeCell ref="A101:A103"/>
    <mergeCell ref="G77:I77"/>
    <mergeCell ref="J77:L77"/>
    <mergeCell ref="G78:I78"/>
    <mergeCell ref="J78:L78"/>
    <mergeCell ref="A62:A64"/>
    <mergeCell ref="C63:N63"/>
    <mergeCell ref="A65:A67"/>
    <mergeCell ref="C66:N66"/>
    <mergeCell ref="A86:A88"/>
    <mergeCell ref="C87:N87"/>
    <mergeCell ref="M77:O77"/>
    <mergeCell ref="A50:A52"/>
    <mergeCell ref="A53:A55"/>
    <mergeCell ref="C54:N54"/>
    <mergeCell ref="A56:A58"/>
    <mergeCell ref="A59:A61"/>
    <mergeCell ref="C60:N60"/>
    <mergeCell ref="F78:F82"/>
    <mergeCell ref="A69:A71"/>
    <mergeCell ref="C70:N70"/>
    <mergeCell ref="A73:A75"/>
    <mergeCell ref="A37:A39"/>
    <mergeCell ref="A40:A42"/>
    <mergeCell ref="C41:N41"/>
    <mergeCell ref="A43:A45"/>
    <mergeCell ref="A46:A48"/>
    <mergeCell ref="C47:N47"/>
    <mergeCell ref="A25:A27"/>
    <mergeCell ref="A28:A30"/>
    <mergeCell ref="C29:N29"/>
    <mergeCell ref="A34:A36"/>
    <mergeCell ref="C35:N35"/>
    <mergeCell ref="D3:D8"/>
    <mergeCell ref="E3:F3"/>
    <mergeCell ref="E4:E8"/>
    <mergeCell ref="F4:F8"/>
    <mergeCell ref="G3:I3"/>
    <mergeCell ref="A21:A23"/>
    <mergeCell ref="C22:N22"/>
    <mergeCell ref="M3:O3"/>
    <mergeCell ref="M4:O4"/>
    <mergeCell ref="J4:L4"/>
    <mergeCell ref="J5:L5"/>
    <mergeCell ref="J6:L6"/>
    <mergeCell ref="J7:L7"/>
    <mergeCell ref="G5:I5"/>
    <mergeCell ref="G4:I4"/>
    <mergeCell ref="M5:O5"/>
    <mergeCell ref="M6:O6"/>
    <mergeCell ref="M7:O7"/>
    <mergeCell ref="G6:I6"/>
    <mergeCell ref="G7:I7"/>
    <mergeCell ref="A18:A20"/>
    <mergeCell ref="A3:A8"/>
    <mergeCell ref="B3:B8"/>
    <mergeCell ref="C3:C8"/>
    <mergeCell ref="J3:L3"/>
    <mergeCell ref="P159:R159"/>
    <mergeCell ref="A12:A14"/>
    <mergeCell ref="A15:A17"/>
    <mergeCell ref="C16:N16"/>
    <mergeCell ref="A31:A33"/>
    <mergeCell ref="S159:U159"/>
    <mergeCell ref="E160:E164"/>
    <mergeCell ref="F160:F164"/>
    <mergeCell ref="G160:I160"/>
    <mergeCell ref="J160:L160"/>
    <mergeCell ref="M160:O160"/>
    <mergeCell ref="P160:R160"/>
    <mergeCell ref="E159:F159"/>
    <mergeCell ref="G159:I159"/>
    <mergeCell ref="S160:U160"/>
    <mergeCell ref="G161:I161"/>
    <mergeCell ref="J161:L161"/>
    <mergeCell ref="M161:O161"/>
    <mergeCell ref="P161:R161"/>
    <mergeCell ref="S161:U161"/>
    <mergeCell ref="S162:U162"/>
    <mergeCell ref="G163:I163"/>
    <mergeCell ref="J163:L163"/>
    <mergeCell ref="S163:U163"/>
    <mergeCell ref="G162:I162"/>
    <mergeCell ref="A223:A225"/>
    <mergeCell ref="J162:L162"/>
    <mergeCell ref="M162:O162"/>
    <mergeCell ref="P162:R162"/>
    <mergeCell ref="A159:A164"/>
    <mergeCell ref="B159:B164"/>
    <mergeCell ref="C159:C164"/>
    <mergeCell ref="D159:D164"/>
    <mergeCell ref="J159:L159"/>
    <mergeCell ref="M159:O159"/>
    <mergeCell ref="A174:A176"/>
    <mergeCell ref="A202:A204"/>
    <mergeCell ref="A215:A217"/>
    <mergeCell ref="A220:A222"/>
    <mergeCell ref="A188:A190"/>
    <mergeCell ref="A199:A201"/>
    <mergeCell ref="A210:A212"/>
    <mergeCell ref="A177:A179"/>
    <mergeCell ref="A171:A173"/>
    <mergeCell ref="A205:A207"/>
    <mergeCell ref="A180:A182"/>
    <mergeCell ref="A183:A185"/>
  </mergeCells>
  <pageMargins left="0.31496062992125984" right="0.31496062992125984" top="0.74803149606299213" bottom="0.74803149606299213" header="0.31496062992125984" footer="0.31496062992125984"/>
  <pageSetup paperSize="9" scale="44" orientation="landscape" verticalDpi="0" r:id="rId1"/>
  <headerFooter>
    <oddFooter>Strona &amp;P</oddFooter>
  </headerFooter>
  <rowBreaks count="2" manualBreakCount="2">
    <brk id="76" max="16383" man="1"/>
    <brk id="15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Limity na  wieloletnie zadania </vt:lpstr>
      <vt:lpstr>Arkusz2</vt:lpstr>
      <vt:lpstr>'Limity na  wieloletnie zadania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2010-11-05T12:58:37Z</cp:lastPrinted>
  <dcterms:created xsi:type="dcterms:W3CDTF">2010-07-22T06:01:47Z</dcterms:created>
  <dcterms:modified xsi:type="dcterms:W3CDTF">2011-01-03T12:22:43Z</dcterms:modified>
</cp:coreProperties>
</file>